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480" windowHeight="9465"/>
  </bookViews>
  <sheets>
    <sheet name="ใจดี6" sheetId="4" r:id="rId1"/>
    <sheet name="ใจดี4" sheetId="1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" i="4"/>
  <c r="E6"/>
  <c r="E7"/>
  <c r="E8"/>
  <c r="E9"/>
  <c r="E10"/>
  <c r="E11"/>
  <c r="E12"/>
  <c r="E13"/>
  <c r="E14"/>
  <c r="E5"/>
  <c r="D19"/>
  <c r="D18"/>
  <c r="D17"/>
  <c r="D16"/>
  <c r="D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G16" s="1"/>
  <c r="F5"/>
  <c r="D6" i="1"/>
  <c r="D7"/>
  <c r="D8"/>
  <c r="D9"/>
  <c r="D10"/>
  <c r="D11"/>
  <c r="D12"/>
  <c r="D13"/>
  <c r="D14"/>
  <c r="D5"/>
  <c r="E6"/>
  <c r="F6"/>
  <c r="G6"/>
  <c r="E7"/>
  <c r="F7"/>
  <c r="G7"/>
  <c r="E8"/>
  <c r="F8"/>
  <c r="G8"/>
  <c r="E9"/>
  <c r="F9"/>
  <c r="G9"/>
  <c r="E10"/>
  <c r="F10"/>
  <c r="G10"/>
  <c r="E12"/>
  <c r="F12"/>
  <c r="G12"/>
  <c r="E13"/>
  <c r="F13"/>
  <c r="G13"/>
  <c r="E14"/>
  <c r="F14"/>
  <c r="G14"/>
  <c r="E5"/>
  <c r="F5"/>
  <c r="G5"/>
  <c r="E11"/>
  <c r="G11"/>
  <c r="F11"/>
  <c r="D15"/>
  <c r="E15"/>
  <c r="F15"/>
  <c r="D16"/>
  <c r="E16"/>
  <c r="F16"/>
  <c r="D17"/>
  <c r="E17"/>
  <c r="F17"/>
  <c r="D18"/>
  <c r="E18"/>
  <c r="F18"/>
  <c r="D19"/>
  <c r="E19"/>
  <c r="F19"/>
  <c r="C19"/>
  <c r="C18"/>
  <c r="C17"/>
  <c r="C16"/>
  <c r="C15"/>
  <c r="H11"/>
  <c r="I11"/>
  <c r="I5"/>
  <c r="H5"/>
  <c r="G16"/>
  <c r="G18"/>
  <c r="G15"/>
  <c r="G17"/>
  <c r="G19"/>
  <c r="I13"/>
  <c r="H13"/>
  <c r="H12"/>
  <c r="I12"/>
  <c r="H10"/>
  <c r="I10"/>
  <c r="I9"/>
  <c r="H9"/>
  <c r="H8"/>
  <c r="I8"/>
  <c r="I7"/>
  <c r="H7"/>
  <c r="H14"/>
  <c r="I14"/>
  <c r="H6"/>
  <c r="I6"/>
  <c r="G17" i="4"/>
  <c r="G18"/>
  <c r="H8"/>
  <c r="I8" s="1"/>
  <c r="H9"/>
  <c r="I9"/>
  <c r="K9" s="1"/>
  <c r="H10"/>
  <c r="I10" s="1"/>
  <c r="H7"/>
  <c r="I7" s="1"/>
  <c r="G15"/>
  <c r="H6"/>
  <c r="I6" s="1"/>
  <c r="H11"/>
  <c r="I11" s="1"/>
  <c r="H12"/>
  <c r="I12" s="1"/>
  <c r="H13"/>
  <c r="I13" s="1"/>
  <c r="F18"/>
  <c r="H14"/>
  <c r="I14" s="1"/>
  <c r="G19"/>
  <c r="E16"/>
  <c r="F16"/>
  <c r="F19"/>
  <c r="F17"/>
  <c r="F15"/>
  <c r="E15"/>
  <c r="E18"/>
  <c r="E19"/>
  <c r="E17"/>
  <c r="H5"/>
  <c r="I5" s="1"/>
  <c r="H16" l="1"/>
  <c r="H15"/>
  <c r="H18"/>
  <c r="J5"/>
  <c r="K5"/>
  <c r="J14"/>
  <c r="K14"/>
  <c r="H19"/>
  <c r="H17"/>
  <c r="J9"/>
  <c r="K13"/>
  <c r="J13"/>
  <c r="K11"/>
  <c r="J11"/>
  <c r="K7"/>
  <c r="J7"/>
  <c r="J12"/>
  <c r="K12"/>
  <c r="D23"/>
  <c r="F23" s="1"/>
  <c r="D21"/>
  <c r="J6"/>
  <c r="D22"/>
  <c r="F22" s="1"/>
  <c r="D20"/>
  <c r="K6"/>
  <c r="J10"/>
  <c r="K10"/>
  <c r="J8"/>
  <c r="K8"/>
</calcChain>
</file>

<file path=xl/sharedStrings.xml><?xml version="1.0" encoding="utf-8"?>
<sst xmlns="http://schemas.openxmlformats.org/spreadsheetml/2006/main" count="184" uniqueCount="126">
  <si>
    <t>วัน เดือน ปี ที่เข้าทำงาน</t>
  </si>
  <si>
    <t>ชื่อ-สกุล</t>
  </si>
  <si>
    <t>นายคิด เก่งทุกเรื่อง</t>
  </si>
  <si>
    <t>รายได้</t>
  </si>
  <si>
    <t>เงินเดือน</t>
  </si>
  <si>
    <t>โบนัส</t>
  </si>
  <si>
    <t>ค่าใช้จ่าย</t>
  </si>
  <si>
    <t>ประกันสังคม</t>
  </si>
  <si>
    <t>ภาษี ณ ที่จ่าย</t>
  </si>
  <si>
    <t>คงเหลือ</t>
  </si>
  <si>
    <t>หมายเหตุ</t>
  </si>
  <si>
    <t>รวมทั้งหมด</t>
  </si>
  <si>
    <t>ค่าที่มากที่สุด</t>
  </si>
  <si>
    <t>ค่าที่น้อยที่สุด</t>
  </si>
  <si>
    <t>ค่าเฉลี่ยต่อคน</t>
  </si>
  <si>
    <t>จำนวนข้อมูล</t>
  </si>
  <si>
    <t>คำอ่าน ของคงเหลือ</t>
  </si>
  <si>
    <t>นางสาวกล้วยน้ำว้า บวชดี</t>
  </si>
  <si>
    <t>นายน้ำพริก  โจรใต้</t>
  </si>
  <si>
    <t>นางสาวรุ่ง   แสงระวี</t>
  </si>
  <si>
    <t>นายชูชก  พุงแตก</t>
  </si>
  <si>
    <t>นายช่างพูด  หาเรื่อง</t>
  </si>
  <si>
    <t>นางสาวทราย  ละเอียด</t>
  </si>
  <si>
    <t>นางศรีวรรณ  บ้านไร่</t>
  </si>
  <si>
    <t>2 การคิดภาษี ณ ที่จ่าย   คิด 5 เปอร์เซ็นต์ของเงินเดือน</t>
  </si>
  <si>
    <t>3 การคิดประกันสังคม   คิด  3 เปอร์เซ็นต์ของเงินเดือน</t>
  </si>
  <si>
    <t>หมายเหตุ   กรณีทำผิดจากรูปแบบ  หักจุดละ 1 คะแนน</t>
  </si>
  <si>
    <t>1 เงื่อนไขการให้โบนัส    ถ้าเงินเดือน   0-4999  ให้โบนัส 1.5 เท่าของเงินเดือน   ถ้าเงินเดือน 5000 ขึ้นไป ให้โบนัส  1.25 เท่าของเงินเดือน</t>
  </si>
  <si>
    <t>4 เงื่อนไขการแสดงข้อมูล ที่ช่อง หมายเหตุ  ถ้าคงเหลือ 0-19999 ให้มีคำว่า "รายได้น้อย"  ถ้าคงเหลือตั้งแต่ 20000 ขึ้นไป ให้มีคำว่า "รายได้มาก"</t>
  </si>
  <si>
    <t>บริษัท ใจดี4 จำกัด</t>
  </si>
  <si>
    <t>นางตะแบก  บานสวย</t>
  </si>
  <si>
    <t>นางสาวเฟื่องฟ้า  ระย้า</t>
  </si>
  <si>
    <t>สูตร และ ฟังก์ชันที่กำหนด  ใจดี4</t>
  </si>
  <si>
    <t>เซลล์</t>
  </si>
  <si>
    <t>ค่าที่หาคำตอบ</t>
  </si>
  <si>
    <t>สูตร/ฟังก์ชั่น</t>
  </si>
  <si>
    <t>D5</t>
  </si>
  <si>
    <t xml:space="preserve"> +if(c5&lt;=4999,c5*1.5,c5*1.25)</t>
  </si>
  <si>
    <t>E5</t>
  </si>
  <si>
    <t xml:space="preserve"> +c5*3/100</t>
  </si>
  <si>
    <t>F5</t>
  </si>
  <si>
    <t xml:space="preserve"> +c5*5/100</t>
  </si>
  <si>
    <t>G5</t>
  </si>
  <si>
    <t xml:space="preserve"> +c5+d5-e5-f5</t>
  </si>
  <si>
    <t>H5</t>
  </si>
  <si>
    <t xml:space="preserve"> +if(g5&lt;=19999,"รายได้น้อย","รายได้มาก")</t>
  </si>
  <si>
    <t>ไม่ต้องพิมพ์ ให้อ่าน</t>
  </si>
  <si>
    <t>รูปแบบ  +if(เงื่อนไข,ผลกรณีจริง,ผลกรณีเท็จ)</t>
  </si>
  <si>
    <t>I5</t>
  </si>
  <si>
    <t xml:space="preserve"> +bahttext(g5)</t>
  </si>
  <si>
    <t>ชื่องาน....การคำนวณ ฟังก์ชั่น และกราฟ.......</t>
  </si>
  <si>
    <t xml:space="preserve"> +sum(c5:c14)</t>
  </si>
  <si>
    <t xml:space="preserve"> +max(c5:c14)</t>
  </si>
  <si>
    <t xml:space="preserve"> +min(c5:c14)</t>
  </si>
  <si>
    <t xml:space="preserve"> +average(c5:c14)</t>
  </si>
  <si>
    <t xml:space="preserve"> +count(c5:c14)</t>
  </si>
  <si>
    <t>ผสานเซล์ A15 และ B15</t>
  </si>
  <si>
    <t>ผสานเซล์ A16 และ B16</t>
  </si>
  <si>
    <t>ผสานเซล์ A17 และ B17</t>
  </si>
  <si>
    <t>ผสานเซล์ A18 และ B18</t>
  </si>
  <si>
    <t>ผสานเซล์ A19 และ B19</t>
  </si>
  <si>
    <t>คำสั่ง</t>
  </si>
  <si>
    <t>รูปแบบ IF</t>
  </si>
  <si>
    <t xml:space="preserve">5. ให้ตั้งชื่อว่า "ใจดี4"  ชื่อไฟล์ว่า "ใจดี4-ชื่อสกุลของนักเรียน" </t>
  </si>
  <si>
    <t>6. ให้จัดทำกราฟ ในชีต 2 และจัดทำกราฟ 5 แบบ ตั้งชื่อชีตว่า "กราฟ"</t>
  </si>
  <si>
    <t>บริษัท ใจดี6 จำกัด</t>
  </si>
  <si>
    <t>นางมะยม ตำชึกชึก</t>
  </si>
  <si>
    <t>นางสาวรักดี หามจั่ว</t>
  </si>
  <si>
    <t xml:space="preserve">สูตร และ ฟังก์ชันที่กำหนด  </t>
  </si>
  <si>
    <t>นางสาวสมศรี สวยเสมอ</t>
  </si>
  <si>
    <t>นางสุมาลี จิตใจงาม</t>
  </si>
  <si>
    <t>นายพงไพร อร่ามทอง</t>
  </si>
  <si>
    <t>นางสาวอ้ำอึ้ง พูดไม่ออก</t>
  </si>
  <si>
    <t>นางดอกพิกุล ร่วงโรย</t>
  </si>
  <si>
    <t>การคิดประกันสังคม   คิด  3 เปอร์เซ็นต์ของเงินเดือน</t>
  </si>
  <si>
    <t>การคิดภาษี ณ ที่จ่าย   คิด 5 เปอร์เซ็นต์ของเงินเดือน</t>
  </si>
  <si>
    <t>เงื่อนไขการให้โบนัส    ถ้าเงินเดือน  10000-19999   ให้โบนัส 3 เท่าของเงินเดือน   ถ้าเงินเดือน 20000 ขึ้นไป ให้โบนัส 4 เท่าของเงินเดือน</t>
  </si>
  <si>
    <t>เงื่อนไขการให้โบนัส    ถ้าเงินเดือน   1-5999  ให้โบนัส 1 เท่าของเงินเดือน   ถ้าเงินเดือน 6000-9999 ขึ้นไป ให้โบนัส 2 เท่าของเงินเดือน</t>
  </si>
  <si>
    <t>เงื่อนไขการแสดงข้อมูล ที่ช่อง หมายเหตุ  ถ้าคงเหลือ 0-29999 ให้มีคำว่า "รายได้น้อย"  ถ้าคงเหลือตั้งแต่ 30000 ขึ้นไป ให้มีคำว่า "รายได้มาก"</t>
  </si>
  <si>
    <t>คำสั่ง  จงกำหนดฟังก์ชั่น/การทำงานต่อไปนี้</t>
  </si>
  <si>
    <t xml:space="preserve">ให้ตั้งชื่อว่า "ใจดี6"  ชื่อไฟล์ว่า "ใจดี6-ชื่อสกุลของนักศึกษา" </t>
  </si>
  <si>
    <t>สวัสดิการอาหารกลางวัน</t>
  </si>
  <si>
    <t>สวัสดิการ บ้านพัก</t>
  </si>
  <si>
    <t>เงื่อนไข การให้สวัสดิการ อาหารกลางวัน ถ้ารายได้มาก ให้มีคำว่า "จ่ายเอง" ถ้ารายได้น้อย ให้มีคำว่า "ฟรี"</t>
  </si>
  <si>
    <t>นับจำนวนคนที่</t>
  </si>
  <si>
    <t>รายได้มาก</t>
  </si>
  <si>
    <t>รายได้น้อย</t>
  </si>
  <si>
    <t>J5</t>
  </si>
  <si>
    <t>K5</t>
  </si>
  <si>
    <t>คน</t>
  </si>
  <si>
    <t>บาท</t>
  </si>
  <si>
    <t>รวม คงเหลือ ของคนที่</t>
  </si>
  <si>
    <t>ที่</t>
  </si>
  <si>
    <t>ณ</t>
  </si>
  <si>
    <t>สมาชิกในกลุ่ม</t>
  </si>
  <si>
    <t>ใส่หัวกระดาษ   ซ้าย  วันที่/เวลา     กลาง    ชื่อชีต/ชื่อไฟล์      ขวา   เลขหน้า/จำนวนหน้า</t>
  </si>
  <si>
    <t>จัดหน้ากระดาษ แนวนอน  และให้มองเห็นข้อมูลทุกส่วนในกระดาษ</t>
  </si>
  <si>
    <t>ใส่ท้ายกระดาษ   ซ้าย   ชื่อวิชา / รหัสวิชา      กลาง   ชื่อครูผู้สอน ครูนุชจรินทร์  คำมี     ขวา   ชื่อผู้จัดทำ</t>
  </si>
  <si>
    <t>ให้ส่งงานทางเมล์ nuchkhammee@gmail.com,nuchkhammee@hotmail.com ระบุหัวข้อ งานใจดี6</t>
  </si>
  <si>
    <t>ตอนท้ายของชีต พิมพ์ชื่อ-สกุล เลขที่ ของสมาชิก  ใส่ลงในไฟล์ ทุกคน</t>
  </si>
  <si>
    <t>ใส่สีตกแต่งในชีต ตามความเหมาะสม</t>
  </si>
  <si>
    <t>วันที่ปัจจุบัน</t>
  </si>
  <si>
    <t>นับจำนวนคนรายได้มาก</t>
  </si>
  <si>
    <t>นับจำนวนคนรายได้น้อย</t>
  </si>
  <si>
    <t>รวมคงเหลือของรายได้มาก</t>
  </si>
  <si>
    <t>รวมคงเหลือของรายได้น้อย</t>
  </si>
  <si>
    <t>ระดับรายได้</t>
  </si>
  <si>
    <t>เงื่อนไข การให้สวัสดิการ บ้านพัก ถ้ารายได้มาก ให้มีคำว่า "ไม่ได้" ถ้ารายได้น้อย ให้มีคำว่า "ได้"</t>
  </si>
  <si>
    <t xml:space="preserve">ทดสอบ  ชื่องาน การคำนวณ ฟังก์ชั่น   </t>
  </si>
  <si>
    <t>D20</t>
  </si>
  <si>
    <t>D21</t>
  </si>
  <si>
    <t>D22</t>
  </si>
  <si>
    <t>D23</t>
  </si>
  <si>
    <t>F22</t>
  </si>
  <si>
    <t>F23</t>
  </si>
  <si>
    <t>ผสานเซลล์ F2 G2  G2</t>
  </si>
  <si>
    <t>ระดับ</t>
  </si>
  <si>
    <t>ผสานเซล์ B15 และ C15</t>
  </si>
  <si>
    <t>ผสานเซล์ B16 และ C16</t>
  </si>
  <si>
    <t>ผสานเซล์ B17 และ C17</t>
  </si>
  <si>
    <t>ผสานเซล์ B18 และ C18</t>
  </si>
  <si>
    <t>ผสานเซล์ B19 และ C19</t>
  </si>
  <si>
    <t>1.  ชื่อ-สกุล...............................................................เลขที่..................ระดับชั้น.................</t>
  </si>
  <si>
    <t>2.  ชื่อ-สกุล...............................................................เลขที่..................ระดับชั้น.................</t>
  </si>
  <si>
    <t>3.  ชื่อ-สกุล...............................................................เลขที่..................ระดับชั้น.................</t>
  </si>
  <si>
    <t xml:space="preserve">ทดสอบปฏิบัติ  ชื่องาน การคำนวณ ฟังก์ชั่น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</si>
</sst>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m\ yyyy;@"/>
  </numFmts>
  <fonts count="20">
    <font>
      <sz val="10"/>
      <name val="Arial"/>
      <charset val="222"/>
    </font>
    <font>
      <sz val="10"/>
      <name val="Arial"/>
      <charset val="222"/>
    </font>
    <font>
      <sz val="8"/>
      <name val="Arial"/>
      <charset val="222"/>
    </font>
    <font>
      <b/>
      <sz val="10"/>
      <name val="Arial"/>
      <family val="2"/>
    </font>
    <font>
      <sz val="9"/>
      <name val="Arial"/>
      <charset val="222"/>
    </font>
    <font>
      <b/>
      <sz val="16"/>
      <name val="Arial"/>
      <family val="2"/>
    </font>
    <font>
      <sz val="14"/>
      <name val="Arial"/>
      <charset val="222"/>
    </font>
    <font>
      <sz val="11"/>
      <name val="Arial"/>
      <charset val="22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u/>
      <sz val="16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u/>
      <sz val="14"/>
      <name val="Arial"/>
      <family val="2"/>
    </font>
    <font>
      <b/>
      <i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1" xfId="0" applyBorder="1"/>
    <xf numFmtId="43" fontId="0" fillId="0" borderId="1" xfId="1" applyFont="1" applyBorder="1"/>
    <xf numFmtId="187" fontId="0" fillId="0" borderId="1" xfId="0" applyNumberForma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87" fontId="0" fillId="0" borderId="3" xfId="0" applyNumberFormat="1" applyBorder="1" applyAlignment="1">
      <alignment horizontal="left"/>
    </xf>
    <xf numFmtId="0" fontId="0" fillId="0" borderId="3" xfId="0" applyBorder="1"/>
    <xf numFmtId="43" fontId="0" fillId="0" borderId="3" xfId="1" applyFont="1" applyBorder="1"/>
    <xf numFmtId="187" fontId="0" fillId="0" borderId="2" xfId="0" applyNumberFormat="1" applyBorder="1" applyAlignment="1">
      <alignment horizontal="left"/>
    </xf>
    <xf numFmtId="0" fontId="0" fillId="0" borderId="2" xfId="0" applyBorder="1"/>
    <xf numFmtId="43" fontId="0" fillId="0" borderId="2" xfId="1" applyFont="1" applyBorder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0" fillId="0" borderId="0" xfId="1" applyFont="1" applyFill="1" applyBorder="1" applyAlignment="1">
      <alignment horizontal="center"/>
    </xf>
    <xf numFmtId="43" fontId="1" fillId="0" borderId="6" xfId="1" applyFont="1" applyFill="1" applyBorder="1"/>
    <xf numFmtId="43" fontId="0" fillId="0" borderId="3" xfId="1" applyFont="1" applyFill="1" applyBorder="1" applyAlignment="1">
      <alignment horizontal="center"/>
    </xf>
    <xf numFmtId="43" fontId="0" fillId="0" borderId="3" xfId="1" applyFont="1" applyFill="1" applyBorder="1"/>
    <xf numFmtId="43" fontId="0" fillId="0" borderId="3" xfId="0" applyNumberFormat="1" applyFill="1" applyBorder="1"/>
    <xf numFmtId="0" fontId="0" fillId="0" borderId="3" xfId="0" applyFill="1" applyBorder="1"/>
    <xf numFmtId="0" fontId="4" fillId="0" borderId="3" xfId="0" applyFont="1" applyFill="1" applyBorder="1"/>
    <xf numFmtId="43" fontId="1" fillId="0" borderId="1" xfId="1" applyFont="1" applyFill="1" applyBorder="1"/>
    <xf numFmtId="43" fontId="0" fillId="0" borderId="1" xfId="1" applyFont="1" applyFill="1" applyBorder="1" applyAlignment="1">
      <alignment horizontal="center"/>
    </xf>
    <xf numFmtId="43" fontId="0" fillId="0" borderId="1" xfId="1" applyFont="1" applyFill="1" applyBorder="1"/>
    <xf numFmtId="43" fontId="0" fillId="0" borderId="1" xfId="0" applyNumberFormat="1" applyFill="1" applyBorder="1"/>
    <xf numFmtId="0" fontId="0" fillId="0" borderId="1" xfId="0" applyFill="1" applyBorder="1"/>
    <xf numFmtId="0" fontId="4" fillId="0" borderId="1" xfId="0" applyFont="1" applyFill="1" applyBorder="1"/>
    <xf numFmtId="43" fontId="1" fillId="0" borderId="2" xfId="1" applyFont="1" applyFill="1" applyBorder="1"/>
    <xf numFmtId="43" fontId="0" fillId="0" borderId="2" xfId="1" applyFont="1" applyFill="1" applyBorder="1" applyAlignment="1">
      <alignment horizontal="center"/>
    </xf>
    <xf numFmtId="43" fontId="0" fillId="0" borderId="2" xfId="1" applyFont="1" applyFill="1" applyBorder="1"/>
    <xf numFmtId="43" fontId="0" fillId="0" borderId="2" xfId="0" applyNumberFormat="1" applyFill="1" applyBorder="1"/>
    <xf numFmtId="0" fontId="0" fillId="0" borderId="7" xfId="0" applyFill="1" applyBorder="1"/>
    <xf numFmtId="0" fontId="4" fillId="0" borderId="2" xfId="0" applyFont="1" applyFill="1" applyBorder="1"/>
    <xf numFmtId="43" fontId="0" fillId="0" borderId="6" xfId="1" applyFont="1" applyFill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43" fontId="0" fillId="0" borderId="10" xfId="1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0" applyFont="1" applyBorder="1"/>
    <xf numFmtId="0" fontId="10" fillId="0" borderId="0" xfId="0" applyFont="1"/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2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2" fillId="0" borderId="13" xfId="0" applyFont="1" applyBorder="1"/>
    <xf numFmtId="0" fontId="17" fillId="0" borderId="0" xfId="0" applyFont="1"/>
    <xf numFmtId="0" fontId="1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/>
    <xf numFmtId="0" fontId="16" fillId="0" borderId="0" xfId="0" applyFont="1" applyBorder="1"/>
    <xf numFmtId="0" fontId="18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187" fontId="11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9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19050</xdr:rowOff>
    </xdr:from>
    <xdr:to>
      <xdr:col>11</xdr:col>
      <xdr:colOff>9525</xdr:colOff>
      <xdr:row>13</xdr:row>
      <xdr:rowOff>238125</xdr:rowOff>
    </xdr:to>
    <xdr:cxnSp macro="">
      <xdr:nvCxnSpPr>
        <xdr:cNvPr id="2" name="Straight Connector 1"/>
        <xdr:cNvCxnSpPr/>
      </xdr:nvCxnSpPr>
      <xdr:spPr>
        <a:xfrm>
          <a:off x="4067175" y="12592050"/>
          <a:ext cx="4991100" cy="24479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4</xdr:row>
      <xdr:rowOff>28575</xdr:rowOff>
    </xdr:from>
    <xdr:to>
      <xdr:col>11</xdr:col>
      <xdr:colOff>0</xdr:colOff>
      <xdr:row>13</xdr:row>
      <xdr:rowOff>200025</xdr:rowOff>
    </xdr:to>
    <xdr:cxnSp macro="">
      <xdr:nvCxnSpPr>
        <xdr:cNvPr id="3" name="Straight Connector 2"/>
        <xdr:cNvCxnSpPr/>
      </xdr:nvCxnSpPr>
      <xdr:spPr>
        <a:xfrm flipV="1">
          <a:off x="4057650" y="12601575"/>
          <a:ext cx="4991100" cy="2400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14</xdr:row>
      <xdr:rowOff>28575</xdr:rowOff>
    </xdr:from>
    <xdr:to>
      <xdr:col>7</xdr:col>
      <xdr:colOff>742950</xdr:colOff>
      <xdr:row>18</xdr:row>
      <xdr:rowOff>200025</xdr:rowOff>
    </xdr:to>
    <xdr:cxnSp macro="">
      <xdr:nvCxnSpPr>
        <xdr:cNvPr id="4" name="Straight Connector 3"/>
        <xdr:cNvCxnSpPr/>
      </xdr:nvCxnSpPr>
      <xdr:spPr>
        <a:xfrm>
          <a:off x="2828925" y="4162425"/>
          <a:ext cx="3771900" cy="13525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14</xdr:row>
      <xdr:rowOff>38100</xdr:rowOff>
    </xdr:from>
    <xdr:to>
      <xdr:col>7</xdr:col>
      <xdr:colOff>723900</xdr:colOff>
      <xdr:row>18</xdr:row>
      <xdr:rowOff>190500</xdr:rowOff>
    </xdr:to>
    <xdr:cxnSp macro="">
      <xdr:nvCxnSpPr>
        <xdr:cNvPr id="5" name="Straight Connector 4"/>
        <xdr:cNvCxnSpPr/>
      </xdr:nvCxnSpPr>
      <xdr:spPr>
        <a:xfrm flipV="1">
          <a:off x="2819400" y="4171950"/>
          <a:ext cx="3762375" cy="13335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21</xdr:row>
      <xdr:rowOff>85725</xdr:rowOff>
    </xdr:from>
    <xdr:to>
      <xdr:col>8</xdr:col>
      <xdr:colOff>600075</xdr:colOff>
      <xdr:row>22</xdr:row>
      <xdr:rowOff>200025</xdr:rowOff>
    </xdr:to>
    <xdr:cxnSp macro="">
      <xdr:nvCxnSpPr>
        <xdr:cNvPr id="7" name="Straight Connector 6"/>
        <xdr:cNvCxnSpPr/>
      </xdr:nvCxnSpPr>
      <xdr:spPr>
        <a:xfrm>
          <a:off x="4886325" y="16868775"/>
          <a:ext cx="2905125" cy="3619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21</xdr:row>
      <xdr:rowOff>28575</xdr:rowOff>
    </xdr:from>
    <xdr:to>
      <xdr:col>8</xdr:col>
      <xdr:colOff>552450</xdr:colOff>
      <xdr:row>22</xdr:row>
      <xdr:rowOff>209550</xdr:rowOff>
    </xdr:to>
    <xdr:cxnSp macro="">
      <xdr:nvCxnSpPr>
        <xdr:cNvPr id="9" name="Straight Connector 8"/>
        <xdr:cNvCxnSpPr/>
      </xdr:nvCxnSpPr>
      <xdr:spPr>
        <a:xfrm flipV="1">
          <a:off x="4943475" y="16811625"/>
          <a:ext cx="2800350" cy="4286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19</xdr:row>
      <xdr:rowOff>1</xdr:rowOff>
    </xdr:from>
    <xdr:to>
      <xdr:col>3</xdr:col>
      <xdr:colOff>885825</xdr:colOff>
      <xdr:row>22</xdr:row>
      <xdr:rowOff>219076</xdr:rowOff>
    </xdr:to>
    <xdr:cxnSp macro="">
      <xdr:nvCxnSpPr>
        <xdr:cNvPr id="15" name="Straight Connector 14"/>
        <xdr:cNvCxnSpPr/>
      </xdr:nvCxnSpPr>
      <xdr:spPr>
        <a:xfrm rot="5400000" flipH="1" flipV="1">
          <a:off x="3143250" y="16373476"/>
          <a:ext cx="962025" cy="790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57153</xdr:colOff>
      <xdr:row>19</xdr:row>
      <xdr:rowOff>66677</xdr:rowOff>
    </xdr:from>
    <xdr:to>
      <xdr:col>3</xdr:col>
      <xdr:colOff>866776</xdr:colOff>
      <xdr:row>22</xdr:row>
      <xdr:rowOff>190498</xdr:rowOff>
    </xdr:to>
    <xdr:cxnSp macro="">
      <xdr:nvCxnSpPr>
        <xdr:cNvPr id="17" name="Straight Connector 16"/>
        <xdr:cNvCxnSpPr/>
      </xdr:nvCxnSpPr>
      <xdr:spPr>
        <a:xfrm rot="16200000" flipH="1">
          <a:off x="3257554" y="16783051"/>
          <a:ext cx="866771" cy="80962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19050</xdr:rowOff>
    </xdr:from>
    <xdr:to>
      <xdr:col>8</xdr:col>
      <xdr:colOff>1876425</xdr:colOff>
      <xdr:row>13</xdr:row>
      <xdr:rowOff>228600</xdr:rowOff>
    </xdr:to>
    <xdr:cxnSp macro="">
      <xdr:nvCxnSpPr>
        <xdr:cNvPr id="3" name="Straight Connector 2"/>
        <xdr:cNvCxnSpPr/>
      </xdr:nvCxnSpPr>
      <xdr:spPr>
        <a:xfrm>
          <a:off x="3486150" y="1057275"/>
          <a:ext cx="5667375" cy="23526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4</xdr:row>
      <xdr:rowOff>9525</xdr:rowOff>
    </xdr:from>
    <xdr:to>
      <xdr:col>8</xdr:col>
      <xdr:colOff>1866900</xdr:colOff>
      <xdr:row>13</xdr:row>
      <xdr:rowOff>200025</xdr:rowOff>
    </xdr:to>
    <xdr:cxnSp macro="">
      <xdr:nvCxnSpPr>
        <xdr:cNvPr id="5" name="Straight Connector 4"/>
        <xdr:cNvCxnSpPr/>
      </xdr:nvCxnSpPr>
      <xdr:spPr>
        <a:xfrm flipV="1">
          <a:off x="3476625" y="1047750"/>
          <a:ext cx="5667375" cy="23336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14</xdr:row>
      <xdr:rowOff>28575</xdr:rowOff>
    </xdr:from>
    <xdr:to>
      <xdr:col>6</xdr:col>
      <xdr:colOff>742950</xdr:colOff>
      <xdr:row>18</xdr:row>
      <xdr:rowOff>200025</xdr:rowOff>
    </xdr:to>
    <xdr:cxnSp macro="">
      <xdr:nvCxnSpPr>
        <xdr:cNvPr id="7" name="Straight Connector 6"/>
        <xdr:cNvCxnSpPr/>
      </xdr:nvCxnSpPr>
      <xdr:spPr>
        <a:xfrm>
          <a:off x="2828925" y="3448050"/>
          <a:ext cx="3771900" cy="11239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14</xdr:row>
      <xdr:rowOff>38100</xdr:rowOff>
    </xdr:from>
    <xdr:to>
      <xdr:col>6</xdr:col>
      <xdr:colOff>723900</xdr:colOff>
      <xdr:row>18</xdr:row>
      <xdr:rowOff>190500</xdr:rowOff>
    </xdr:to>
    <xdr:cxnSp macro="">
      <xdr:nvCxnSpPr>
        <xdr:cNvPr id="9" name="Straight Connector 8"/>
        <xdr:cNvCxnSpPr/>
      </xdr:nvCxnSpPr>
      <xdr:spPr>
        <a:xfrm flipV="1">
          <a:off x="2819400" y="3457575"/>
          <a:ext cx="3762375" cy="11049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3"/>
  <sheetViews>
    <sheetView tabSelected="1" topLeftCell="A52" zoomScalePageLayoutView="90" workbookViewId="0">
      <selection activeCell="B53" sqref="B53"/>
    </sheetView>
  </sheetViews>
  <sheetFormatPr defaultRowHeight="12.75"/>
  <cols>
    <col min="1" max="1" width="5.5703125" customWidth="1"/>
    <col min="2" max="2" width="21.7109375" customWidth="1"/>
    <col min="3" max="3" width="21.140625" customWidth="1"/>
    <col min="4" max="4" width="13.5703125" customWidth="1"/>
    <col min="5" max="5" width="11.28515625" bestFit="1" customWidth="1"/>
    <col min="6" max="6" width="13.85546875" bestFit="1" customWidth="1"/>
    <col min="7" max="7" width="12.85546875" bestFit="1" customWidth="1"/>
    <col min="8" max="8" width="11.28515625" bestFit="1" customWidth="1"/>
    <col min="9" max="9" width="9.5703125" customWidth="1"/>
  </cols>
  <sheetData>
    <row r="1" spans="1:11" ht="18">
      <c r="A1" s="90" t="s">
        <v>108</v>
      </c>
    </row>
    <row r="2" spans="1:11" ht="23.25" customHeight="1">
      <c r="B2" s="68" t="s">
        <v>65</v>
      </c>
      <c r="C2" s="68"/>
      <c r="D2" s="68"/>
      <c r="E2" s="58" t="s">
        <v>93</v>
      </c>
      <c r="F2" s="67">
        <f ca="1">+TODAY()</f>
        <v>41472</v>
      </c>
      <c r="G2" s="67"/>
      <c r="H2" s="67"/>
    </row>
    <row r="3" spans="1:11" ht="22.5" customHeight="1">
      <c r="A3" s="64" t="s">
        <v>92</v>
      </c>
      <c r="B3" s="64" t="s">
        <v>0</v>
      </c>
      <c r="C3" s="73" t="s">
        <v>1</v>
      </c>
      <c r="D3" s="63" t="s">
        <v>3</v>
      </c>
      <c r="E3" s="63"/>
      <c r="F3" s="63" t="s">
        <v>6</v>
      </c>
      <c r="G3" s="63"/>
      <c r="H3" s="73" t="s">
        <v>9</v>
      </c>
      <c r="I3" s="66" t="s">
        <v>116</v>
      </c>
      <c r="J3" s="66" t="s">
        <v>81</v>
      </c>
      <c r="K3" s="66" t="s">
        <v>82</v>
      </c>
    </row>
    <row r="4" spans="1:11" ht="22.5" customHeight="1">
      <c r="A4" s="64"/>
      <c r="B4" s="64"/>
      <c r="C4" s="73"/>
      <c r="D4" s="53" t="s">
        <v>4</v>
      </c>
      <c r="E4" s="52" t="s">
        <v>5</v>
      </c>
      <c r="F4" s="53" t="s">
        <v>7</v>
      </c>
      <c r="G4" s="53" t="s">
        <v>8</v>
      </c>
      <c r="H4" s="73"/>
      <c r="I4" s="66"/>
      <c r="J4" s="66"/>
      <c r="K4" s="66"/>
    </row>
    <row r="5" spans="1:11" ht="19.5" customHeight="1">
      <c r="A5" s="49">
        <v>1</v>
      </c>
      <c r="B5" s="4">
        <v>40323</v>
      </c>
      <c r="C5" s="50" t="s">
        <v>69</v>
      </c>
      <c r="D5" s="3">
        <v>9300</v>
      </c>
      <c r="E5" s="25">
        <f>+IF(D5&lt;=5999,D5*1,IF(D5&lt;=9999,D5*2,IF(D5&lt;=19999,D5*3,D5*4)))</f>
        <v>18600</v>
      </c>
      <c r="F5" s="26">
        <f>+D5*3/100</f>
        <v>279</v>
      </c>
      <c r="G5" s="27">
        <f>+D5*5/100</f>
        <v>465</v>
      </c>
      <c r="H5" s="28">
        <f>+D5+E5-F5-G5</f>
        <v>27156</v>
      </c>
      <c r="I5" s="29" t="str">
        <f>+IF(H5&lt;=29999,"รายได้น้อย","รายได้มาก")</f>
        <v>รายได้น้อย</v>
      </c>
      <c r="J5" s="55" t="str">
        <f>+IF(I5="รายได้น้อย","ฟรี","จ่ายเอง")</f>
        <v>ฟรี</v>
      </c>
      <c r="K5" s="55" t="str">
        <f>+IF(I5="รายได้น้อย","ได้","ไม่ได้")</f>
        <v>ได้</v>
      </c>
    </row>
    <row r="6" spans="1:11" ht="19.5" customHeight="1">
      <c r="A6" s="49">
        <v>2</v>
      </c>
      <c r="B6" s="4">
        <v>40210</v>
      </c>
      <c r="C6" s="50" t="s">
        <v>70</v>
      </c>
      <c r="D6" s="3">
        <v>6050</v>
      </c>
      <c r="E6" s="25">
        <f t="shared" ref="E6:E14" si="0">+IF(D6&lt;=5999,D6*1,IF(D6&lt;=9999,D6*2,IF(D6&lt;=19999,D6*3,D6*4)))</f>
        <v>12100</v>
      </c>
      <c r="F6" s="26">
        <f t="shared" ref="F6:F14" si="1">+D6*3/100</f>
        <v>181.5</v>
      </c>
      <c r="G6" s="27">
        <f t="shared" ref="G6:G14" si="2">+D6*5/100</f>
        <v>302.5</v>
      </c>
      <c r="H6" s="28">
        <f t="shared" ref="H6:H14" si="3">+D6+E6-F6-G6</f>
        <v>17666</v>
      </c>
      <c r="I6" s="29" t="str">
        <f t="shared" ref="I6:I14" si="4">+IF(H6&lt;=29999,"รายได้น้อย","รายได้มาก")</f>
        <v>รายได้น้อย</v>
      </c>
      <c r="J6" s="55" t="str">
        <f t="shared" ref="J6:J14" si="5">+IF(I6="รายได้น้อย","ฟรี","จ่ายเอง")</f>
        <v>ฟรี</v>
      </c>
      <c r="K6" s="55" t="str">
        <f t="shared" ref="K6:K14" si="6">+IF(I6="รายได้น้อย","ได้","ไม่ได้")</f>
        <v>ได้</v>
      </c>
    </row>
    <row r="7" spans="1:11" ht="19.5" customHeight="1">
      <c r="A7" s="49">
        <v>3</v>
      </c>
      <c r="B7" s="4">
        <v>40336</v>
      </c>
      <c r="C7" s="2" t="s">
        <v>71</v>
      </c>
      <c r="D7" s="3">
        <v>20050</v>
      </c>
      <c r="E7" s="25">
        <f t="shared" si="0"/>
        <v>80200</v>
      </c>
      <c r="F7" s="26">
        <f t="shared" si="1"/>
        <v>601.5</v>
      </c>
      <c r="G7" s="27">
        <f t="shared" si="2"/>
        <v>1002.5</v>
      </c>
      <c r="H7" s="28">
        <f t="shared" si="3"/>
        <v>98646</v>
      </c>
      <c r="I7" s="29" t="str">
        <f t="shared" si="4"/>
        <v>รายได้มาก</v>
      </c>
      <c r="J7" s="55" t="str">
        <f t="shared" si="5"/>
        <v>จ่ายเอง</v>
      </c>
      <c r="K7" s="55" t="str">
        <f t="shared" si="6"/>
        <v>ไม่ได้</v>
      </c>
    </row>
    <row r="8" spans="1:11" ht="19.5" customHeight="1">
      <c r="A8" s="49">
        <v>4</v>
      </c>
      <c r="B8" s="4">
        <v>40462</v>
      </c>
      <c r="C8" s="2" t="s">
        <v>72</v>
      </c>
      <c r="D8" s="3">
        <v>12000</v>
      </c>
      <c r="E8" s="25">
        <f t="shared" si="0"/>
        <v>36000</v>
      </c>
      <c r="F8" s="26">
        <f t="shared" si="1"/>
        <v>360</v>
      </c>
      <c r="G8" s="27">
        <f t="shared" si="2"/>
        <v>600</v>
      </c>
      <c r="H8" s="28">
        <f t="shared" si="3"/>
        <v>47040</v>
      </c>
      <c r="I8" s="29" t="str">
        <f t="shared" si="4"/>
        <v>รายได้มาก</v>
      </c>
      <c r="J8" s="55" t="str">
        <f t="shared" si="5"/>
        <v>จ่ายเอง</v>
      </c>
      <c r="K8" s="55" t="str">
        <f t="shared" si="6"/>
        <v>ไม่ได้</v>
      </c>
    </row>
    <row r="9" spans="1:11" ht="19.5" customHeight="1">
      <c r="A9" s="49">
        <v>5</v>
      </c>
      <c r="B9" s="4">
        <v>40588</v>
      </c>
      <c r="C9" s="2" t="s">
        <v>73</v>
      </c>
      <c r="D9" s="3">
        <v>7500</v>
      </c>
      <c r="E9" s="25">
        <f t="shared" si="0"/>
        <v>15000</v>
      </c>
      <c r="F9" s="26">
        <f t="shared" si="1"/>
        <v>225</v>
      </c>
      <c r="G9" s="27">
        <f t="shared" si="2"/>
        <v>375</v>
      </c>
      <c r="H9" s="28">
        <f t="shared" si="3"/>
        <v>21900</v>
      </c>
      <c r="I9" s="29" t="str">
        <f t="shared" si="4"/>
        <v>รายได้น้อย</v>
      </c>
      <c r="J9" s="55" t="str">
        <f t="shared" si="5"/>
        <v>ฟรี</v>
      </c>
      <c r="K9" s="55" t="str">
        <f t="shared" si="6"/>
        <v>ได้</v>
      </c>
    </row>
    <row r="10" spans="1:11" ht="19.5" customHeight="1">
      <c r="A10" s="49">
        <v>6</v>
      </c>
      <c r="B10" s="4">
        <v>40714</v>
      </c>
      <c r="C10" s="50" t="s">
        <v>66</v>
      </c>
      <c r="D10" s="3">
        <v>15000</v>
      </c>
      <c r="E10" s="25">
        <f t="shared" si="0"/>
        <v>45000</v>
      </c>
      <c r="F10" s="26">
        <f t="shared" si="1"/>
        <v>450</v>
      </c>
      <c r="G10" s="27">
        <f t="shared" si="2"/>
        <v>750</v>
      </c>
      <c r="H10" s="28">
        <f t="shared" si="3"/>
        <v>58800</v>
      </c>
      <c r="I10" s="29" t="str">
        <f t="shared" si="4"/>
        <v>รายได้มาก</v>
      </c>
      <c r="J10" s="55" t="str">
        <f t="shared" si="5"/>
        <v>จ่ายเอง</v>
      </c>
      <c r="K10" s="55" t="str">
        <f t="shared" si="6"/>
        <v>ไม่ได้</v>
      </c>
    </row>
    <row r="11" spans="1:11" ht="19.5" customHeight="1">
      <c r="A11" s="49">
        <v>7</v>
      </c>
      <c r="B11" s="4">
        <v>40840</v>
      </c>
      <c r="C11" s="50" t="s">
        <v>67</v>
      </c>
      <c r="D11" s="3">
        <v>19800</v>
      </c>
      <c r="E11" s="25">
        <f t="shared" si="0"/>
        <v>59400</v>
      </c>
      <c r="F11" s="26">
        <f t="shared" si="1"/>
        <v>594</v>
      </c>
      <c r="G11" s="27">
        <f t="shared" si="2"/>
        <v>990</v>
      </c>
      <c r="H11" s="28">
        <f t="shared" si="3"/>
        <v>77616</v>
      </c>
      <c r="I11" s="29" t="str">
        <f t="shared" si="4"/>
        <v>รายได้มาก</v>
      </c>
      <c r="J11" s="55" t="str">
        <f t="shared" si="5"/>
        <v>จ่ายเอง</v>
      </c>
      <c r="K11" s="55" t="str">
        <f t="shared" si="6"/>
        <v>ไม่ได้</v>
      </c>
    </row>
    <row r="12" spans="1:11" ht="19.5" customHeight="1">
      <c r="A12" s="49">
        <v>8</v>
      </c>
      <c r="B12" s="4">
        <v>40966</v>
      </c>
      <c r="C12" s="2" t="s">
        <v>22</v>
      </c>
      <c r="D12" s="3">
        <v>9720</v>
      </c>
      <c r="E12" s="25">
        <f t="shared" si="0"/>
        <v>19440</v>
      </c>
      <c r="F12" s="26">
        <f t="shared" si="1"/>
        <v>291.60000000000002</v>
      </c>
      <c r="G12" s="27">
        <f t="shared" si="2"/>
        <v>486</v>
      </c>
      <c r="H12" s="28">
        <f t="shared" si="3"/>
        <v>28382.400000000001</v>
      </c>
      <c r="I12" s="29" t="str">
        <f t="shared" si="4"/>
        <v>รายได้น้อย</v>
      </c>
      <c r="J12" s="55" t="str">
        <f t="shared" si="5"/>
        <v>ฟรี</v>
      </c>
      <c r="K12" s="55" t="str">
        <f t="shared" si="6"/>
        <v>ได้</v>
      </c>
    </row>
    <row r="13" spans="1:11" ht="19.5" customHeight="1">
      <c r="A13" s="49">
        <v>9</v>
      </c>
      <c r="B13" s="4">
        <v>41092</v>
      </c>
      <c r="C13" s="2" t="s">
        <v>23</v>
      </c>
      <c r="D13" s="3">
        <v>16000</v>
      </c>
      <c r="E13" s="25">
        <f t="shared" si="0"/>
        <v>48000</v>
      </c>
      <c r="F13" s="26">
        <f t="shared" si="1"/>
        <v>480</v>
      </c>
      <c r="G13" s="27">
        <f t="shared" si="2"/>
        <v>800</v>
      </c>
      <c r="H13" s="28">
        <f t="shared" si="3"/>
        <v>62720</v>
      </c>
      <c r="I13" s="29" t="str">
        <f t="shared" si="4"/>
        <v>รายได้มาก</v>
      </c>
      <c r="J13" s="55" t="str">
        <f t="shared" si="5"/>
        <v>จ่ายเอง</v>
      </c>
      <c r="K13" s="55" t="str">
        <f t="shared" si="6"/>
        <v>ไม่ได้</v>
      </c>
    </row>
    <row r="14" spans="1:11" ht="19.5" customHeight="1">
      <c r="A14" s="49">
        <v>10</v>
      </c>
      <c r="B14" s="4">
        <v>41218</v>
      </c>
      <c r="C14" s="2" t="s">
        <v>2</v>
      </c>
      <c r="D14" s="3">
        <v>8200</v>
      </c>
      <c r="E14" s="25">
        <f t="shared" si="0"/>
        <v>16400</v>
      </c>
      <c r="F14" s="26">
        <f t="shared" si="1"/>
        <v>246</v>
      </c>
      <c r="G14" s="27">
        <f t="shared" si="2"/>
        <v>410</v>
      </c>
      <c r="H14" s="28">
        <f t="shared" si="3"/>
        <v>23944</v>
      </c>
      <c r="I14" s="29" t="str">
        <f t="shared" si="4"/>
        <v>รายได้น้อย</v>
      </c>
      <c r="J14" s="55" t="str">
        <f t="shared" si="5"/>
        <v>ฟรี</v>
      </c>
      <c r="K14" s="55" t="str">
        <f t="shared" si="6"/>
        <v>ได้</v>
      </c>
    </row>
    <row r="15" spans="1:11" ht="19.5" customHeight="1">
      <c r="A15" s="49">
        <v>11</v>
      </c>
      <c r="B15" s="69" t="s">
        <v>11</v>
      </c>
      <c r="C15" s="69"/>
      <c r="D15" s="37">
        <f>SUM(D5:D14)</f>
        <v>123620</v>
      </c>
      <c r="E15" s="37">
        <f>SUM(E5:E14)</f>
        <v>350140</v>
      </c>
      <c r="F15" s="37">
        <f>SUM(F5:F14)</f>
        <v>3708.6</v>
      </c>
      <c r="G15" s="37">
        <f>SUM(G5:G14)</f>
        <v>6181</v>
      </c>
      <c r="H15" s="37">
        <f>SUM(H5:H14)</f>
        <v>463870.4</v>
      </c>
      <c r="I15" s="1"/>
    </row>
    <row r="16" spans="1:11" ht="19.5" customHeight="1">
      <c r="A16" s="49">
        <v>12</v>
      </c>
      <c r="B16" s="70" t="s">
        <v>12</v>
      </c>
      <c r="C16" s="70"/>
      <c r="D16" s="26">
        <f>MAX(D5:D14)</f>
        <v>20050</v>
      </c>
      <c r="E16" s="26">
        <f>MAX(E5:E14)</f>
        <v>80200</v>
      </c>
      <c r="F16" s="26">
        <f>MAX(F5:F14)</f>
        <v>601.5</v>
      </c>
      <c r="G16" s="26">
        <f>MAX(G5:G14)</f>
        <v>1002.5</v>
      </c>
      <c r="H16" s="26">
        <f>MAX(H5:H14)</f>
        <v>98646</v>
      </c>
      <c r="I16" s="1"/>
    </row>
    <row r="17" spans="1:9" ht="19.5" customHeight="1">
      <c r="A17" s="49">
        <v>13</v>
      </c>
      <c r="B17" s="70" t="s">
        <v>13</v>
      </c>
      <c r="C17" s="70"/>
      <c r="D17" s="26">
        <f>MIN(D5:D14)</f>
        <v>6050</v>
      </c>
      <c r="E17" s="26">
        <f>MIN(E5:E14)</f>
        <v>12100</v>
      </c>
      <c r="F17" s="26">
        <f>MIN(F5:F14)</f>
        <v>181.5</v>
      </c>
      <c r="G17" s="26">
        <f>MIN(G5:G14)</f>
        <v>302.5</v>
      </c>
      <c r="H17" s="26">
        <f>MIN(H5:H14)</f>
        <v>17666</v>
      </c>
      <c r="I17" s="1"/>
    </row>
    <row r="18" spans="1:9" ht="19.5" customHeight="1">
      <c r="A18" s="49">
        <v>14</v>
      </c>
      <c r="B18" s="70" t="s">
        <v>14</v>
      </c>
      <c r="C18" s="70"/>
      <c r="D18" s="26">
        <f>AVERAGE(D5:D14)</f>
        <v>12362</v>
      </c>
      <c r="E18" s="26">
        <f>AVERAGE(E5:E14)</f>
        <v>35014</v>
      </c>
      <c r="F18" s="26">
        <f>AVERAGE(F5:F14)</f>
        <v>370.86</v>
      </c>
      <c r="G18" s="26">
        <f>AVERAGE(G5:G14)</f>
        <v>618.1</v>
      </c>
      <c r="H18" s="26">
        <f>AVERAGE(H5:H14)</f>
        <v>46387.040000000001</v>
      </c>
      <c r="I18" s="1"/>
    </row>
    <row r="19" spans="1:9" ht="19.5" customHeight="1">
      <c r="A19" s="49">
        <v>15</v>
      </c>
      <c r="B19" s="70" t="s">
        <v>15</v>
      </c>
      <c r="C19" s="70"/>
      <c r="D19" s="26">
        <f>COUNT(D5:D14)</f>
        <v>10</v>
      </c>
      <c r="E19" s="26">
        <f>COUNT(E5:E14)</f>
        <v>10</v>
      </c>
      <c r="F19" s="26">
        <f>COUNT(F5:F14)</f>
        <v>10</v>
      </c>
      <c r="G19" s="26">
        <f>COUNT(G5:G14)</f>
        <v>10</v>
      </c>
      <c r="H19" s="26">
        <f>COUNT(H5:H14)</f>
        <v>10</v>
      </c>
      <c r="I19" s="1"/>
    </row>
    <row r="20" spans="1:9" ht="19.5" customHeight="1">
      <c r="A20" s="49">
        <v>16</v>
      </c>
      <c r="B20" s="46" t="s">
        <v>84</v>
      </c>
      <c r="C20" s="46" t="s">
        <v>85</v>
      </c>
      <c r="D20" s="56">
        <f>+COUNTIF(I5:I14,C20)</f>
        <v>5</v>
      </c>
      <c r="E20" s="46" t="s">
        <v>89</v>
      </c>
    </row>
    <row r="21" spans="1:9" ht="19.5" customHeight="1">
      <c r="A21" s="49">
        <v>17</v>
      </c>
      <c r="B21" s="46" t="s">
        <v>84</v>
      </c>
      <c r="C21" s="46" t="s">
        <v>86</v>
      </c>
      <c r="D21" s="50">
        <f>+COUNTIF(I5:I14,C21)</f>
        <v>5</v>
      </c>
      <c r="E21" s="46" t="s">
        <v>89</v>
      </c>
    </row>
    <row r="22" spans="1:9" ht="19.5" customHeight="1">
      <c r="A22" s="49">
        <v>18</v>
      </c>
      <c r="B22" s="46" t="s">
        <v>91</v>
      </c>
      <c r="C22" s="46" t="s">
        <v>85</v>
      </c>
      <c r="D22" s="3">
        <f>+SUMIF(I5:I14,C22,H5:H14)</f>
        <v>344822</v>
      </c>
      <c r="E22" s="46" t="s">
        <v>90</v>
      </c>
      <c r="F22" t="str">
        <f>+BAHTTEXT(D22)</f>
        <v>สามแสนสี่หมื่นสี่พันแปดร้อยยี่สิบสองบาทถ้วน</v>
      </c>
    </row>
    <row r="23" spans="1:9" ht="19.5" customHeight="1">
      <c r="A23" s="49">
        <v>19</v>
      </c>
      <c r="B23" s="46" t="s">
        <v>91</v>
      </c>
      <c r="C23" s="46" t="s">
        <v>86</v>
      </c>
      <c r="D23" s="3">
        <f>+SUMIF(I5:I14,C23,H5:H14)</f>
        <v>119048.4</v>
      </c>
      <c r="E23" s="46" t="s">
        <v>90</v>
      </c>
      <c r="F23" t="str">
        <f>+BAHTTEXT(D23)</f>
        <v>หนึ่งแสนหนึ่งหมื่นเก้าพันสี่สิบแปดบาทสี่สิบสตางค์</v>
      </c>
    </row>
    <row r="26" spans="1:9" ht="18">
      <c r="A26" s="90" t="s">
        <v>108</v>
      </c>
    </row>
    <row r="27" spans="1:9" ht="23.25" customHeight="1">
      <c r="B27" s="61" t="s">
        <v>79</v>
      </c>
      <c r="F27" s="51"/>
    </row>
    <row r="28" spans="1:9" s="16" customFormat="1" ht="15.75" customHeight="1">
      <c r="A28" s="16">
        <v>1</v>
      </c>
      <c r="B28" s="48" t="s">
        <v>77</v>
      </c>
    </row>
    <row r="29" spans="1:9" s="16" customFormat="1" ht="15.75" customHeight="1">
      <c r="B29" s="48" t="s">
        <v>76</v>
      </c>
    </row>
    <row r="30" spans="1:9" s="16" customFormat="1" ht="15.75" customHeight="1">
      <c r="A30" s="16">
        <v>2</v>
      </c>
      <c r="B30" s="71" t="s">
        <v>75</v>
      </c>
      <c r="C30" s="72"/>
      <c r="D30" s="72"/>
      <c r="E30" s="72"/>
      <c r="F30" s="72"/>
      <c r="G30" s="72"/>
      <c r="H30" s="72"/>
      <c r="I30" s="72"/>
    </row>
    <row r="31" spans="1:9" s="16" customFormat="1" ht="15.75" customHeight="1">
      <c r="A31" s="16">
        <v>3</v>
      </c>
      <c r="B31" s="48" t="s">
        <v>74</v>
      </c>
    </row>
    <row r="32" spans="1:9" s="16" customFormat="1" ht="15.75" customHeight="1">
      <c r="A32" s="16">
        <v>4</v>
      </c>
      <c r="B32" s="48" t="s">
        <v>78</v>
      </c>
    </row>
    <row r="33" spans="1:2" s="16" customFormat="1" ht="15.75" customHeight="1">
      <c r="A33" s="16">
        <v>5</v>
      </c>
      <c r="B33" s="48" t="s">
        <v>80</v>
      </c>
    </row>
    <row r="34" spans="1:2" s="16" customFormat="1" ht="15.75" customHeight="1">
      <c r="A34" s="16">
        <v>6</v>
      </c>
      <c r="B34" s="48" t="s">
        <v>83</v>
      </c>
    </row>
    <row r="35" spans="1:2" s="16" customFormat="1" ht="15.75" customHeight="1">
      <c r="A35" s="16">
        <v>7</v>
      </c>
      <c r="B35" s="48" t="s">
        <v>107</v>
      </c>
    </row>
    <row r="36" spans="1:2" s="16" customFormat="1" ht="15.75" customHeight="1">
      <c r="A36" s="16">
        <v>8</v>
      </c>
      <c r="B36" s="48" t="s">
        <v>95</v>
      </c>
    </row>
    <row r="37" spans="1:2" s="16" customFormat="1" ht="15.75" customHeight="1">
      <c r="A37" s="16">
        <v>9</v>
      </c>
      <c r="B37" s="48" t="s">
        <v>97</v>
      </c>
    </row>
    <row r="38" spans="1:2" s="16" customFormat="1" ht="15.75" customHeight="1">
      <c r="A38" s="16">
        <v>10</v>
      </c>
      <c r="B38" s="48" t="s">
        <v>96</v>
      </c>
    </row>
    <row r="39" spans="1:2" s="16" customFormat="1" ht="15.75" customHeight="1">
      <c r="A39" s="16">
        <v>11</v>
      </c>
      <c r="B39" s="48" t="s">
        <v>100</v>
      </c>
    </row>
    <row r="40" spans="1:2" s="16" customFormat="1" ht="15.75" customHeight="1">
      <c r="A40" s="16">
        <v>12</v>
      </c>
      <c r="B40" s="48" t="s">
        <v>99</v>
      </c>
    </row>
    <row r="41" spans="1:2" s="16" customFormat="1" ht="15.75" customHeight="1">
      <c r="A41" s="16">
        <v>13</v>
      </c>
      <c r="B41" s="48" t="s">
        <v>98</v>
      </c>
    </row>
    <row r="42" spans="1:2" s="16" customFormat="1" ht="15.75" customHeight="1"/>
    <row r="43" spans="1:2" ht="15">
      <c r="B43" s="17" t="s">
        <v>26</v>
      </c>
    </row>
    <row r="58" spans="1:12" ht="18">
      <c r="A58" s="90" t="s">
        <v>125</v>
      </c>
      <c r="D58" s="89"/>
    </row>
    <row r="59" spans="1:12" ht="20.25">
      <c r="A59" s="62"/>
      <c r="C59" s="51" t="s">
        <v>94</v>
      </c>
      <c r="D59" t="s">
        <v>122</v>
      </c>
    </row>
    <row r="60" spans="1:12" ht="20.25">
      <c r="A60" s="62"/>
      <c r="D60" t="s">
        <v>123</v>
      </c>
    </row>
    <row r="61" spans="1:12" ht="20.25" customHeight="1">
      <c r="D61" t="s">
        <v>124</v>
      </c>
    </row>
    <row r="62" spans="1:12" s="15" customFormat="1" ht="19.5" customHeight="1">
      <c r="B62" s="65" t="s">
        <v>68</v>
      </c>
      <c r="C62" s="65"/>
      <c r="D62" s="65"/>
      <c r="E62" s="57"/>
      <c r="F62" s="51"/>
      <c r="G62" s="51"/>
      <c r="H62" s="51"/>
      <c r="I62" s="51"/>
      <c r="J62" s="51"/>
      <c r="K62" s="51"/>
      <c r="L62" s="51"/>
    </row>
    <row r="63" spans="1:12" s="15" customFormat="1" ht="19.5" customHeight="1">
      <c r="A63" s="44" t="s">
        <v>92</v>
      </c>
      <c r="B63" s="52" t="s">
        <v>33</v>
      </c>
      <c r="C63" s="52" t="s">
        <v>34</v>
      </c>
      <c r="D63" s="63" t="s">
        <v>35</v>
      </c>
      <c r="E63" s="63"/>
      <c r="F63" s="63"/>
      <c r="G63" s="63"/>
      <c r="H63" s="63"/>
      <c r="I63" s="63"/>
      <c r="J63" s="63"/>
      <c r="K63" s="63"/>
      <c r="L63" s="63"/>
    </row>
    <row r="64" spans="1:12" s="15" customFormat="1" ht="15.75" customHeight="1">
      <c r="A64" s="46">
        <v>1</v>
      </c>
      <c r="B64" s="46" t="s">
        <v>38</v>
      </c>
      <c r="C64" s="46" t="s">
        <v>5</v>
      </c>
      <c r="D64" s="63"/>
      <c r="E64" s="63"/>
      <c r="F64" s="63"/>
      <c r="G64" s="63"/>
      <c r="H64" s="63"/>
      <c r="I64" s="63"/>
      <c r="J64" s="63"/>
      <c r="K64" s="63"/>
      <c r="L64" s="63"/>
    </row>
    <row r="65" spans="1:12" s="15" customFormat="1" ht="15.75" customHeight="1">
      <c r="A65" s="46">
        <v>2</v>
      </c>
      <c r="B65" s="46" t="s">
        <v>40</v>
      </c>
      <c r="C65" s="46" t="s">
        <v>7</v>
      </c>
      <c r="D65" s="63"/>
      <c r="E65" s="63"/>
      <c r="F65" s="63"/>
      <c r="G65" s="63"/>
      <c r="H65" s="63"/>
      <c r="I65" s="63"/>
      <c r="J65" s="63"/>
      <c r="K65" s="63"/>
      <c r="L65" s="63"/>
    </row>
    <row r="66" spans="1:12" s="15" customFormat="1" ht="15.75" customHeight="1">
      <c r="A66" s="46">
        <v>3</v>
      </c>
      <c r="B66" s="46" t="s">
        <v>42</v>
      </c>
      <c r="C66" s="46" t="s">
        <v>8</v>
      </c>
      <c r="D66" s="63"/>
      <c r="E66" s="63"/>
      <c r="F66" s="63"/>
      <c r="G66" s="63"/>
      <c r="H66" s="63"/>
      <c r="I66" s="63"/>
      <c r="J66" s="63"/>
      <c r="K66" s="63"/>
      <c r="L66" s="63"/>
    </row>
    <row r="67" spans="1:12" s="15" customFormat="1" ht="15.75" customHeight="1">
      <c r="A67" s="46">
        <v>4</v>
      </c>
      <c r="B67" s="46" t="s">
        <v>44</v>
      </c>
      <c r="C67" s="46" t="s">
        <v>9</v>
      </c>
      <c r="D67" s="63"/>
      <c r="E67" s="63"/>
      <c r="F67" s="63"/>
      <c r="G67" s="63"/>
      <c r="H67" s="63"/>
      <c r="I67" s="63"/>
      <c r="J67" s="63"/>
      <c r="K67" s="63"/>
      <c r="L67" s="63"/>
    </row>
    <row r="68" spans="1:12" s="15" customFormat="1" ht="15.75" customHeight="1">
      <c r="A68" s="46">
        <v>5</v>
      </c>
      <c r="B68" s="46" t="s">
        <v>48</v>
      </c>
      <c r="C68" s="46" t="s">
        <v>106</v>
      </c>
      <c r="D68" s="63"/>
      <c r="E68" s="63"/>
      <c r="F68" s="63"/>
      <c r="G68" s="63"/>
      <c r="H68" s="63"/>
      <c r="I68" s="63"/>
      <c r="J68" s="63"/>
      <c r="K68" s="63"/>
      <c r="L68" s="63"/>
    </row>
    <row r="69" spans="1:12" s="15" customFormat="1" ht="15.75" customHeight="1">
      <c r="A69" s="46">
        <v>6</v>
      </c>
      <c r="B69" s="46" t="s">
        <v>87</v>
      </c>
      <c r="C69" s="46" t="s">
        <v>81</v>
      </c>
      <c r="D69" s="63"/>
      <c r="E69" s="63"/>
      <c r="F69" s="63"/>
      <c r="G69" s="63"/>
      <c r="H69" s="63"/>
      <c r="I69" s="63"/>
      <c r="J69" s="63"/>
      <c r="K69" s="63"/>
      <c r="L69" s="63"/>
    </row>
    <row r="70" spans="1:12" s="15" customFormat="1" ht="15.75" customHeight="1">
      <c r="A70" s="46">
        <v>7</v>
      </c>
      <c r="B70" s="46" t="s">
        <v>88</v>
      </c>
      <c r="C70" s="46" t="s">
        <v>82</v>
      </c>
      <c r="D70" s="63"/>
      <c r="E70" s="63"/>
      <c r="F70" s="63"/>
      <c r="G70" s="63"/>
      <c r="H70" s="63"/>
      <c r="I70" s="63"/>
      <c r="J70" s="63"/>
      <c r="K70" s="63"/>
      <c r="L70" s="63"/>
    </row>
    <row r="71" spans="1:12" s="15" customFormat="1" ht="15.75" customHeight="1">
      <c r="A71" s="46">
        <v>8</v>
      </c>
      <c r="B71" s="46" t="s">
        <v>109</v>
      </c>
      <c r="C71" s="46" t="s">
        <v>102</v>
      </c>
      <c r="D71" s="63"/>
      <c r="E71" s="63"/>
      <c r="F71" s="63"/>
      <c r="G71" s="63"/>
      <c r="H71" s="63"/>
      <c r="I71" s="63"/>
      <c r="J71" s="63"/>
      <c r="K71" s="63"/>
      <c r="L71" s="63"/>
    </row>
    <row r="72" spans="1:12" s="15" customFormat="1" ht="15.75" customHeight="1">
      <c r="A72" s="46">
        <v>9</v>
      </c>
      <c r="B72" s="46" t="s">
        <v>110</v>
      </c>
      <c r="C72" s="46" t="s">
        <v>103</v>
      </c>
      <c r="D72" s="63"/>
      <c r="E72" s="63"/>
      <c r="F72" s="63"/>
      <c r="G72" s="63"/>
      <c r="H72" s="63"/>
      <c r="I72" s="63"/>
      <c r="J72" s="63"/>
      <c r="K72" s="63"/>
      <c r="L72" s="63"/>
    </row>
    <row r="73" spans="1:12" s="15" customFormat="1" ht="15.75" customHeight="1">
      <c r="A73" s="46">
        <v>10</v>
      </c>
      <c r="B73" s="46" t="s">
        <v>111</v>
      </c>
      <c r="C73" s="46" t="s">
        <v>104</v>
      </c>
      <c r="D73" s="63"/>
      <c r="E73" s="63"/>
      <c r="F73" s="63"/>
      <c r="G73" s="63"/>
      <c r="H73" s="63"/>
      <c r="I73" s="63"/>
      <c r="J73" s="63"/>
      <c r="K73" s="63"/>
      <c r="L73" s="63"/>
    </row>
    <row r="74" spans="1:12" s="15" customFormat="1" ht="15.75" customHeight="1">
      <c r="A74" s="46">
        <v>11</v>
      </c>
      <c r="B74" s="46" t="s">
        <v>112</v>
      </c>
      <c r="C74" s="46" t="s">
        <v>105</v>
      </c>
      <c r="D74" s="63"/>
      <c r="E74" s="63"/>
      <c r="F74" s="63"/>
      <c r="G74" s="63"/>
      <c r="H74" s="63"/>
      <c r="I74" s="63"/>
      <c r="J74" s="63"/>
      <c r="K74" s="63"/>
      <c r="L74" s="63"/>
    </row>
    <row r="75" spans="1:12" s="15" customFormat="1" ht="15.75" customHeight="1">
      <c r="A75" s="46">
        <v>12</v>
      </c>
      <c r="B75" s="46" t="s">
        <v>113</v>
      </c>
      <c r="C75" s="46" t="s">
        <v>16</v>
      </c>
      <c r="D75" s="63"/>
      <c r="E75" s="63"/>
      <c r="F75" s="63"/>
      <c r="G75" s="63"/>
      <c r="H75" s="63"/>
      <c r="I75" s="63"/>
      <c r="J75" s="63"/>
      <c r="K75" s="63"/>
      <c r="L75" s="63"/>
    </row>
    <row r="76" spans="1:12" s="15" customFormat="1" ht="15.75" customHeight="1">
      <c r="A76" s="46">
        <v>13</v>
      </c>
      <c r="B76" s="46" t="s">
        <v>114</v>
      </c>
      <c r="C76" s="46" t="s">
        <v>16</v>
      </c>
      <c r="D76" s="63"/>
      <c r="E76" s="63"/>
      <c r="F76" s="63"/>
      <c r="G76" s="63"/>
      <c r="H76" s="63"/>
      <c r="I76" s="63"/>
      <c r="J76" s="63"/>
      <c r="K76" s="63"/>
      <c r="L76" s="63"/>
    </row>
    <row r="77" spans="1:12" s="15" customFormat="1" ht="15.75" customHeight="1">
      <c r="A77" s="46">
        <v>14</v>
      </c>
      <c r="B77" s="46" t="s">
        <v>117</v>
      </c>
      <c r="C77" s="46" t="s">
        <v>11</v>
      </c>
      <c r="D77" s="63"/>
      <c r="E77" s="63"/>
      <c r="F77" s="63"/>
      <c r="G77" s="63"/>
      <c r="H77" s="63"/>
      <c r="I77" s="63"/>
      <c r="J77" s="63"/>
      <c r="K77" s="63"/>
      <c r="L77" s="63"/>
    </row>
    <row r="78" spans="1:12" s="15" customFormat="1" ht="15.75" customHeight="1">
      <c r="A78" s="46">
        <v>15</v>
      </c>
      <c r="B78" s="46" t="s">
        <v>118</v>
      </c>
      <c r="C78" s="46" t="s">
        <v>12</v>
      </c>
      <c r="D78" s="63"/>
      <c r="E78" s="63"/>
      <c r="F78" s="63"/>
      <c r="G78" s="63"/>
      <c r="H78" s="63"/>
      <c r="I78" s="63"/>
      <c r="J78" s="63"/>
      <c r="K78" s="63"/>
      <c r="L78" s="63"/>
    </row>
    <row r="79" spans="1:12" s="15" customFormat="1" ht="15.75" customHeight="1">
      <c r="A79" s="46">
        <v>16</v>
      </c>
      <c r="B79" s="46" t="s">
        <v>119</v>
      </c>
      <c r="C79" s="46" t="s">
        <v>13</v>
      </c>
      <c r="D79" s="63"/>
      <c r="E79" s="63"/>
      <c r="F79" s="63"/>
      <c r="G79" s="63"/>
      <c r="H79" s="63"/>
      <c r="I79" s="63"/>
      <c r="J79" s="63"/>
      <c r="K79" s="63"/>
      <c r="L79" s="63"/>
    </row>
    <row r="80" spans="1:12" s="15" customFormat="1" ht="15.75" customHeight="1">
      <c r="A80" s="46">
        <v>17</v>
      </c>
      <c r="B80" s="46" t="s">
        <v>120</v>
      </c>
      <c r="C80" s="46" t="s">
        <v>14</v>
      </c>
      <c r="D80" s="63"/>
      <c r="E80" s="63"/>
      <c r="F80" s="63"/>
      <c r="G80" s="63"/>
      <c r="H80" s="63"/>
      <c r="I80" s="63"/>
      <c r="J80" s="63"/>
      <c r="K80" s="63"/>
      <c r="L80" s="63"/>
    </row>
    <row r="81" spans="1:12" s="15" customFormat="1" ht="15.75" customHeight="1">
      <c r="A81" s="46">
        <v>18</v>
      </c>
      <c r="B81" s="46" t="s">
        <v>121</v>
      </c>
      <c r="C81" s="46" t="s">
        <v>15</v>
      </c>
      <c r="D81" s="63"/>
      <c r="E81" s="63"/>
      <c r="F81" s="63"/>
      <c r="G81" s="63"/>
      <c r="H81" s="63"/>
      <c r="I81" s="63"/>
      <c r="J81" s="63"/>
      <c r="K81" s="63"/>
      <c r="L81" s="63"/>
    </row>
    <row r="82" spans="1:12" s="15" customFormat="1" ht="15.75" customHeight="1">
      <c r="A82" s="46">
        <v>19</v>
      </c>
      <c r="B82" s="46" t="s">
        <v>115</v>
      </c>
      <c r="C82" s="46" t="s">
        <v>101</v>
      </c>
      <c r="D82" s="63"/>
      <c r="E82" s="63"/>
      <c r="F82" s="63"/>
      <c r="G82" s="63"/>
      <c r="H82" s="63"/>
      <c r="I82" s="63"/>
      <c r="J82" s="63"/>
      <c r="K82" s="63"/>
      <c r="L82" s="63"/>
    </row>
    <row r="83" spans="1:12" s="15" customFormat="1" ht="15.75" customHeight="1">
      <c r="A83" s="46">
        <v>20</v>
      </c>
      <c r="B83" s="60"/>
      <c r="C83" s="60"/>
      <c r="D83" s="63"/>
      <c r="E83" s="63"/>
      <c r="F83" s="63"/>
      <c r="G83" s="63"/>
      <c r="H83" s="63"/>
      <c r="I83" s="63"/>
      <c r="J83" s="63"/>
      <c r="K83" s="63"/>
      <c r="L83" s="63"/>
    </row>
    <row r="84" spans="1:12" s="15" customFormat="1" ht="15.75" customHeight="1">
      <c r="A84" s="54"/>
      <c r="B84" s="54"/>
      <c r="C84" s="54"/>
      <c r="D84" s="59"/>
      <c r="E84" s="59"/>
      <c r="F84" s="59"/>
      <c r="G84" s="59"/>
      <c r="H84" s="59"/>
      <c r="I84" s="59"/>
      <c r="J84" s="59"/>
      <c r="K84" s="59"/>
      <c r="L84" s="59"/>
    </row>
    <row r="85" spans="1:12" s="15" customFormat="1" ht="15.75" customHeight="1">
      <c r="A85" s="54"/>
      <c r="B85" s="54"/>
      <c r="C85" s="54"/>
      <c r="D85" s="59"/>
      <c r="E85" s="59"/>
      <c r="F85" s="59"/>
      <c r="G85" s="59"/>
      <c r="H85" s="59"/>
      <c r="I85" s="59"/>
      <c r="J85" s="59"/>
      <c r="K85" s="59"/>
      <c r="L85" s="59"/>
    </row>
    <row r="86" spans="1:12" s="15" customFormat="1" ht="15.75" customHeight="1">
      <c r="A86" s="54"/>
      <c r="B86" s="54"/>
      <c r="C86" s="54"/>
      <c r="D86" s="59"/>
      <c r="E86" s="59"/>
      <c r="F86" s="59"/>
      <c r="G86" s="59"/>
      <c r="H86" s="59"/>
      <c r="I86" s="59"/>
      <c r="J86" s="59"/>
      <c r="K86" s="59"/>
      <c r="L86" s="59"/>
    </row>
    <row r="87" spans="1:12" s="15" customFormat="1" ht="15.75" customHeight="1">
      <c r="A87" s="54"/>
      <c r="B87" s="54"/>
      <c r="C87" s="54"/>
      <c r="D87" s="59"/>
      <c r="E87" s="59"/>
      <c r="F87" s="59"/>
      <c r="G87" s="59"/>
      <c r="H87" s="59"/>
      <c r="I87" s="59"/>
      <c r="J87" s="59"/>
      <c r="K87" s="59"/>
      <c r="L87" s="59"/>
    </row>
    <row r="110" ht="16.5" customHeight="1"/>
    <row r="111" ht="16.5" customHeight="1"/>
    <row r="112" ht="16.5" customHeight="1"/>
    <row r="113" ht="16.5" customHeight="1"/>
  </sheetData>
  <mergeCells count="39">
    <mergeCell ref="D82:L82"/>
    <mergeCell ref="D70:L70"/>
    <mergeCell ref="D71:L71"/>
    <mergeCell ref="D72:L72"/>
    <mergeCell ref="D73:L73"/>
    <mergeCell ref="D69:L69"/>
    <mergeCell ref="D78:L78"/>
    <mergeCell ref="D79:L79"/>
    <mergeCell ref="D80:L80"/>
    <mergeCell ref="D81:L81"/>
    <mergeCell ref="D64:L64"/>
    <mergeCell ref="D65:L65"/>
    <mergeCell ref="D66:L66"/>
    <mergeCell ref="B3:B4"/>
    <mergeCell ref="C3:C4"/>
    <mergeCell ref="D3:E3"/>
    <mergeCell ref="F3:G3"/>
    <mergeCell ref="H3:H4"/>
    <mergeCell ref="I3:I4"/>
    <mergeCell ref="F2:H2"/>
    <mergeCell ref="B2:D2"/>
    <mergeCell ref="B15:C15"/>
    <mergeCell ref="B16:C16"/>
    <mergeCell ref="B17:C17"/>
    <mergeCell ref="D68:L68"/>
    <mergeCell ref="A3:A4"/>
    <mergeCell ref="D83:L83"/>
    <mergeCell ref="B62:D62"/>
    <mergeCell ref="D67:L67"/>
    <mergeCell ref="J3:J4"/>
    <mergeCell ref="K3:K4"/>
    <mergeCell ref="D75:L75"/>
    <mergeCell ref="D74:L74"/>
    <mergeCell ref="D76:L76"/>
    <mergeCell ref="D77:L77"/>
    <mergeCell ref="B18:C18"/>
    <mergeCell ref="B19:C19"/>
    <mergeCell ref="B30:I30"/>
    <mergeCell ref="D63:L63"/>
  </mergeCells>
  <printOptions headings="1"/>
  <pageMargins left="0.35433070866141736" right="0.15748031496062992" top="0.78740157480314965" bottom="0.81" header="0.51181102362204722" footer="0.51181102362204722"/>
  <pageSetup paperSize="9" orientation="landscape" horizontalDpi="300" verticalDpi="300" r:id="rId1"/>
  <headerFooter alignWithMargins="0">
    <oddHeader>&amp;Lวันที่ / เวลา&amp;Cชื่อชีต  /  ชี่อไฟล์&amp;Rเลขหน้า  /  จำนวนหน้าทั้งหมด</oddHeader>
    <oddFooter xml:space="preserve">&amp;Lชือวิชา / รหัสวิชา&amp;Cครูนุชจรินทร์  คำมี  ผู้สอน&amp;Rชื่อ สกุล  ชั้น แผนก  เลขที่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topLeftCell="A13" zoomScalePageLayoutView="90" workbookViewId="0">
      <selection activeCell="B5" sqref="B5"/>
    </sheetView>
  </sheetViews>
  <sheetFormatPr defaultRowHeight="12.75"/>
  <cols>
    <col min="1" max="1" width="21.85546875" customWidth="1"/>
    <col min="2" max="2" width="19.7109375" customWidth="1"/>
    <col min="3" max="3" width="10.28515625" bestFit="1" customWidth="1"/>
    <col min="4" max="4" width="11.28515625" bestFit="1" customWidth="1"/>
    <col min="5" max="5" width="11.85546875" bestFit="1" customWidth="1"/>
    <col min="6" max="6" width="12.85546875" bestFit="1" customWidth="1"/>
    <col min="7" max="7" width="11.28515625" bestFit="1" customWidth="1"/>
    <col min="8" max="8" width="10" customWidth="1"/>
    <col min="9" max="9" width="28.28515625" bestFit="1" customWidth="1"/>
  </cols>
  <sheetData>
    <row r="1" spans="1:9" ht="23.25" customHeight="1">
      <c r="A1" s="15" t="s">
        <v>50</v>
      </c>
    </row>
    <row r="2" spans="1:9" ht="23.25" customHeight="1" thickBot="1">
      <c r="A2" s="77" t="s">
        <v>29</v>
      </c>
      <c r="B2" s="77"/>
      <c r="C2" s="77"/>
      <c r="D2" s="77"/>
      <c r="E2" s="77"/>
      <c r="F2" s="77"/>
      <c r="G2" s="77"/>
      <c r="H2" s="77"/>
      <c r="I2" s="77"/>
    </row>
    <row r="3" spans="1:9" ht="23.25" customHeight="1" thickTop="1">
      <c r="A3" s="74" t="s">
        <v>0</v>
      </c>
      <c r="B3" s="74" t="s">
        <v>1</v>
      </c>
      <c r="C3" s="74" t="s">
        <v>3</v>
      </c>
      <c r="D3" s="74"/>
      <c r="E3" s="74" t="s">
        <v>6</v>
      </c>
      <c r="F3" s="74"/>
      <c r="G3" s="74" t="s">
        <v>9</v>
      </c>
      <c r="H3" s="74" t="s">
        <v>10</v>
      </c>
      <c r="I3" s="74" t="s">
        <v>16</v>
      </c>
    </row>
    <row r="4" spans="1:9" ht="23.25" customHeight="1" thickBot="1">
      <c r="A4" s="75"/>
      <c r="B4" s="75"/>
      <c r="C4" s="6" t="s">
        <v>4</v>
      </c>
      <c r="D4" s="5" t="s">
        <v>5</v>
      </c>
      <c r="E4" s="6" t="s">
        <v>7</v>
      </c>
      <c r="F4" s="6" t="s">
        <v>8</v>
      </c>
      <c r="G4" s="75"/>
      <c r="H4" s="76"/>
      <c r="I4" s="75"/>
    </row>
    <row r="5" spans="1:9" ht="23.25" customHeight="1" thickTop="1">
      <c r="A5" s="7">
        <v>40507</v>
      </c>
      <c r="B5" s="8" t="s">
        <v>30</v>
      </c>
      <c r="C5" s="9">
        <v>9200</v>
      </c>
      <c r="D5" s="19">
        <f>+IF(C5&lt;=4999,C5*1.5,C5*1.25)</f>
        <v>11500</v>
      </c>
      <c r="E5" s="20">
        <f>+C5*3/100</f>
        <v>276</v>
      </c>
      <c r="F5" s="21">
        <f>+C5*5/100</f>
        <v>460</v>
      </c>
      <c r="G5" s="22">
        <f>+C5+D5-E5-F5</f>
        <v>19964</v>
      </c>
      <c r="H5" s="23" t="str">
        <f>+IF(G5&lt;20000,"รายได้น้อย","รายได้มาก")</f>
        <v>รายได้น้อย</v>
      </c>
      <c r="I5" s="24" t="str">
        <f>+BAHTTEXT(G5)</f>
        <v>หนึ่งหมื่นเก้าพันเก้าร้อยหกสิบสี่บาทถ้วน</v>
      </c>
    </row>
    <row r="6" spans="1:9" ht="23.25" customHeight="1">
      <c r="A6" s="4">
        <v>40513</v>
      </c>
      <c r="B6" s="2" t="s">
        <v>31</v>
      </c>
      <c r="C6" s="3">
        <v>3500</v>
      </c>
      <c r="D6" s="25">
        <f t="shared" ref="D6:D14" si="0">+IF(C6&lt;=4999,C6*1.5,C6*1.25)</f>
        <v>5250</v>
      </c>
      <c r="E6" s="26">
        <f t="shared" ref="E6:E14" si="1">+C6*3/100</f>
        <v>105</v>
      </c>
      <c r="F6" s="27">
        <f t="shared" ref="F6:F14" si="2">+C6*5/100</f>
        <v>175</v>
      </c>
      <c r="G6" s="28">
        <f t="shared" ref="G6:G14" si="3">+C6+D6-E6-F6</f>
        <v>8470</v>
      </c>
      <c r="H6" s="29" t="str">
        <f t="shared" ref="H6:H14" si="4">+IF(G6&lt;20000,"รายได้น้อย","รายได้มาก")</f>
        <v>รายได้น้อย</v>
      </c>
      <c r="I6" s="30" t="str">
        <f t="shared" ref="I6:I14" si="5">+BAHTTEXT(G6)</f>
        <v>แปดพันสี่ร้อยเจ็ดสิบบาทถ้วน</v>
      </c>
    </row>
    <row r="7" spans="1:9" ht="23.25" customHeight="1">
      <c r="A7" s="4">
        <v>40519</v>
      </c>
      <c r="B7" s="2" t="s">
        <v>17</v>
      </c>
      <c r="C7" s="3">
        <v>13000</v>
      </c>
      <c r="D7" s="25">
        <f t="shared" si="0"/>
        <v>16250</v>
      </c>
      <c r="E7" s="26">
        <f t="shared" si="1"/>
        <v>390</v>
      </c>
      <c r="F7" s="27">
        <f t="shared" si="2"/>
        <v>650</v>
      </c>
      <c r="G7" s="28">
        <f t="shared" si="3"/>
        <v>28210</v>
      </c>
      <c r="H7" s="29" t="str">
        <f t="shared" si="4"/>
        <v>รายได้มาก</v>
      </c>
      <c r="I7" s="30" t="str">
        <f t="shared" si="5"/>
        <v>สองหมื่นแปดพันสองร้อยสิบบาทถ้วน</v>
      </c>
    </row>
    <row r="8" spans="1:9" ht="23.25" customHeight="1">
      <c r="A8" s="4">
        <v>40525</v>
      </c>
      <c r="B8" s="2" t="s">
        <v>18</v>
      </c>
      <c r="C8" s="3">
        <v>12000</v>
      </c>
      <c r="D8" s="25">
        <f t="shared" si="0"/>
        <v>15000</v>
      </c>
      <c r="E8" s="26">
        <f t="shared" si="1"/>
        <v>360</v>
      </c>
      <c r="F8" s="27">
        <f t="shared" si="2"/>
        <v>600</v>
      </c>
      <c r="G8" s="28">
        <f t="shared" si="3"/>
        <v>26040</v>
      </c>
      <c r="H8" s="29" t="str">
        <f t="shared" si="4"/>
        <v>รายได้มาก</v>
      </c>
      <c r="I8" s="30" t="str">
        <f t="shared" si="5"/>
        <v>สองหมื่นหกพันสี่สิบบาทถ้วน</v>
      </c>
    </row>
    <row r="9" spans="1:9" ht="23.25" customHeight="1">
      <c r="A9" s="4">
        <v>40531</v>
      </c>
      <c r="B9" s="2" t="s">
        <v>19</v>
      </c>
      <c r="C9" s="3">
        <v>5500</v>
      </c>
      <c r="D9" s="25">
        <f t="shared" si="0"/>
        <v>6875</v>
      </c>
      <c r="E9" s="26">
        <f t="shared" si="1"/>
        <v>165</v>
      </c>
      <c r="F9" s="27">
        <f t="shared" si="2"/>
        <v>275</v>
      </c>
      <c r="G9" s="28">
        <f t="shared" si="3"/>
        <v>11935</v>
      </c>
      <c r="H9" s="29" t="str">
        <f t="shared" si="4"/>
        <v>รายได้น้อย</v>
      </c>
      <c r="I9" s="30" t="str">
        <f t="shared" si="5"/>
        <v>หนึ่งหมื่นหนึ่งพันเก้าร้อยสามสิบห้าบาทถ้วน</v>
      </c>
    </row>
    <row r="10" spans="1:9" ht="23.25" customHeight="1">
      <c r="A10" s="4">
        <v>40537</v>
      </c>
      <c r="B10" s="2" t="s">
        <v>20</v>
      </c>
      <c r="C10" s="3">
        <v>9900</v>
      </c>
      <c r="D10" s="25">
        <f t="shared" si="0"/>
        <v>12375</v>
      </c>
      <c r="E10" s="26">
        <f t="shared" si="1"/>
        <v>297</v>
      </c>
      <c r="F10" s="27">
        <f t="shared" si="2"/>
        <v>495</v>
      </c>
      <c r="G10" s="28">
        <f t="shared" si="3"/>
        <v>21483</v>
      </c>
      <c r="H10" s="29" t="str">
        <f t="shared" si="4"/>
        <v>รายได้มาก</v>
      </c>
      <c r="I10" s="30" t="str">
        <f t="shared" si="5"/>
        <v>สองหมื่นหนึ่งพันสี่ร้อยแปดสิบสามบาทถ้วน</v>
      </c>
    </row>
    <row r="11" spans="1:9" ht="23.25" customHeight="1">
      <c r="A11" s="4">
        <v>40543</v>
      </c>
      <c r="B11" s="2" t="s">
        <v>21</v>
      </c>
      <c r="C11" s="3">
        <v>7500</v>
      </c>
      <c r="D11" s="25">
        <f t="shared" si="0"/>
        <v>9375</v>
      </c>
      <c r="E11" s="26">
        <f t="shared" si="1"/>
        <v>225</v>
      </c>
      <c r="F11" s="27">
        <f t="shared" si="2"/>
        <v>375</v>
      </c>
      <c r="G11" s="28">
        <f t="shared" si="3"/>
        <v>16275</v>
      </c>
      <c r="H11" s="29" t="str">
        <f t="shared" si="4"/>
        <v>รายได้น้อย</v>
      </c>
      <c r="I11" s="30" t="str">
        <f t="shared" si="5"/>
        <v>หนึ่งหมื่นหกพันสองร้อยเจ็ดสิบห้าบาทถ้วน</v>
      </c>
    </row>
    <row r="12" spans="1:9" ht="23.25" customHeight="1">
      <c r="A12" s="4">
        <v>40549</v>
      </c>
      <c r="B12" s="2" t="s">
        <v>22</v>
      </c>
      <c r="C12" s="3">
        <v>8500</v>
      </c>
      <c r="D12" s="25">
        <f t="shared" si="0"/>
        <v>10625</v>
      </c>
      <c r="E12" s="26">
        <f t="shared" si="1"/>
        <v>255</v>
      </c>
      <c r="F12" s="27">
        <f t="shared" si="2"/>
        <v>425</v>
      </c>
      <c r="G12" s="28">
        <f t="shared" si="3"/>
        <v>18445</v>
      </c>
      <c r="H12" s="29" t="str">
        <f t="shared" si="4"/>
        <v>รายได้น้อย</v>
      </c>
      <c r="I12" s="30" t="str">
        <f t="shared" si="5"/>
        <v>หนึ่งหมื่นแปดพันสี่ร้อยสี่สิบห้าบาทถ้วน</v>
      </c>
    </row>
    <row r="13" spans="1:9" ht="23.25" customHeight="1">
      <c r="A13" s="4">
        <v>40555</v>
      </c>
      <c r="B13" s="2" t="s">
        <v>23</v>
      </c>
      <c r="C13" s="3">
        <v>16000</v>
      </c>
      <c r="D13" s="25">
        <f t="shared" si="0"/>
        <v>20000</v>
      </c>
      <c r="E13" s="26">
        <f t="shared" si="1"/>
        <v>480</v>
      </c>
      <c r="F13" s="27">
        <f t="shared" si="2"/>
        <v>800</v>
      </c>
      <c r="G13" s="28">
        <f t="shared" si="3"/>
        <v>34720</v>
      </c>
      <c r="H13" s="29" t="str">
        <f t="shared" si="4"/>
        <v>รายได้มาก</v>
      </c>
      <c r="I13" s="30" t="str">
        <f t="shared" si="5"/>
        <v>สามหมื่นสี่พันเจ็ดร้อยยี่สิบบาทถ้วน</v>
      </c>
    </row>
    <row r="14" spans="1:9" ht="23.25" customHeight="1" thickBot="1">
      <c r="A14" s="10">
        <v>40561</v>
      </c>
      <c r="B14" s="11" t="s">
        <v>2</v>
      </c>
      <c r="C14" s="12">
        <v>8000</v>
      </c>
      <c r="D14" s="31">
        <f t="shared" si="0"/>
        <v>10000</v>
      </c>
      <c r="E14" s="32">
        <f t="shared" si="1"/>
        <v>240</v>
      </c>
      <c r="F14" s="33">
        <f t="shared" si="2"/>
        <v>400</v>
      </c>
      <c r="G14" s="34">
        <f t="shared" si="3"/>
        <v>17360</v>
      </c>
      <c r="H14" s="35" t="str">
        <f t="shared" si="4"/>
        <v>รายได้น้อย</v>
      </c>
      <c r="I14" s="36" t="str">
        <f t="shared" si="5"/>
        <v>หนึ่งหมื่นเจ็ดพันสามร้อยหกสิบบาทถ้วน</v>
      </c>
    </row>
    <row r="15" spans="1:9" ht="23.25" customHeight="1" thickTop="1">
      <c r="A15" s="81" t="s">
        <v>11</v>
      </c>
      <c r="B15" s="82"/>
      <c r="C15" s="20">
        <f>SUM(C5:C14)</f>
        <v>93100</v>
      </c>
      <c r="D15" s="37">
        <f>SUM(D5:D14)</f>
        <v>117250</v>
      </c>
      <c r="E15" s="20">
        <f>SUM(E5:E14)</f>
        <v>2793</v>
      </c>
      <c r="F15" s="20">
        <f>SUM(F5:F14)</f>
        <v>4655</v>
      </c>
      <c r="G15" s="38">
        <f>SUM(G5:G14)</f>
        <v>202902</v>
      </c>
      <c r="H15" s="13"/>
      <c r="I15" s="1"/>
    </row>
    <row r="16" spans="1:9" ht="23.25" customHeight="1">
      <c r="A16" s="78" t="s">
        <v>12</v>
      </c>
      <c r="B16" s="70"/>
      <c r="C16" s="26">
        <f>MAX(C5:C14)</f>
        <v>16000</v>
      </c>
      <c r="D16" s="26">
        <f>MAX(D5:D14)</f>
        <v>20000</v>
      </c>
      <c r="E16" s="26">
        <f>MAX(E5:E14)</f>
        <v>480</v>
      </c>
      <c r="F16" s="26">
        <f>MAX(F5:F14)</f>
        <v>800</v>
      </c>
      <c r="G16" s="39">
        <f>MAX(G5:G14)</f>
        <v>34720</v>
      </c>
      <c r="H16" s="14"/>
      <c r="I16" s="1"/>
    </row>
    <row r="17" spans="1:9" ht="23.25" customHeight="1">
      <c r="A17" s="78" t="s">
        <v>13</v>
      </c>
      <c r="B17" s="70"/>
      <c r="C17" s="26">
        <f>MIN(C5:C14)</f>
        <v>3500</v>
      </c>
      <c r="D17" s="26">
        <f>MIN(D5:D14)</f>
        <v>5250</v>
      </c>
      <c r="E17" s="26">
        <f>MIN(E5:E14)</f>
        <v>105</v>
      </c>
      <c r="F17" s="26">
        <f>MIN(F5:F14)</f>
        <v>175</v>
      </c>
      <c r="G17" s="39">
        <f>MIN(G5:G14)</f>
        <v>8470</v>
      </c>
      <c r="H17" s="14"/>
      <c r="I17" s="18"/>
    </row>
    <row r="18" spans="1:9" ht="23.25" customHeight="1">
      <c r="A18" s="78" t="s">
        <v>14</v>
      </c>
      <c r="B18" s="70"/>
      <c r="C18" s="26">
        <f>AVERAGE(C5:C14)</f>
        <v>9310</v>
      </c>
      <c r="D18" s="26">
        <f>AVERAGE(D5:D14)</f>
        <v>11725</v>
      </c>
      <c r="E18" s="26">
        <f>AVERAGE(E5:E14)</f>
        <v>279.3</v>
      </c>
      <c r="F18" s="26">
        <f>AVERAGE(F5:F14)</f>
        <v>465.5</v>
      </c>
      <c r="G18" s="40">
        <f>AVERAGE(G5:G14)</f>
        <v>20290.2</v>
      </c>
      <c r="H18" s="1"/>
      <c r="I18" s="1"/>
    </row>
    <row r="19" spans="1:9" ht="23.25" customHeight="1" thickBot="1">
      <c r="A19" s="79" t="s">
        <v>15</v>
      </c>
      <c r="B19" s="80"/>
      <c r="C19" s="32">
        <f>COUNT(C5:C14)</f>
        <v>10</v>
      </c>
      <c r="D19" s="32">
        <f>COUNT(D5:D14)</f>
        <v>10</v>
      </c>
      <c r="E19" s="32">
        <f>COUNT(E5:E14)</f>
        <v>10</v>
      </c>
      <c r="F19" s="32">
        <f>COUNT(F5:F14)</f>
        <v>10</v>
      </c>
      <c r="G19" s="41">
        <f>COUNT(G5:G14)</f>
        <v>10</v>
      </c>
      <c r="H19" s="14"/>
      <c r="I19" s="1"/>
    </row>
    <row r="20" spans="1:9" ht="23.25" customHeight="1" thickTop="1">
      <c r="A20" s="1"/>
    </row>
    <row r="21" spans="1:9" ht="23.25" customHeight="1">
      <c r="A21" s="47" t="s">
        <v>61</v>
      </c>
    </row>
    <row r="22" spans="1:9" s="16" customFormat="1" ht="14.25">
      <c r="A22" s="16" t="s">
        <v>27</v>
      </c>
    </row>
    <row r="23" spans="1:9" s="16" customFormat="1" ht="14.25">
      <c r="A23" s="72" t="s">
        <v>24</v>
      </c>
      <c r="B23" s="72"/>
      <c r="C23" s="72"/>
      <c r="D23" s="72"/>
      <c r="E23" s="72"/>
      <c r="F23" s="72"/>
      <c r="G23" s="72"/>
      <c r="H23" s="72"/>
      <c r="I23" s="72"/>
    </row>
    <row r="24" spans="1:9" s="16" customFormat="1" ht="14.25">
      <c r="A24" s="16" t="s">
        <v>25</v>
      </c>
    </row>
    <row r="25" spans="1:9" s="16" customFormat="1" ht="14.25">
      <c r="A25" s="16" t="s">
        <v>28</v>
      </c>
    </row>
    <row r="26" spans="1:9" s="16" customFormat="1" ht="14.25">
      <c r="A26" s="16" t="s">
        <v>63</v>
      </c>
    </row>
    <row r="27" spans="1:9" s="16" customFormat="1" ht="14.25">
      <c r="A27" s="48" t="s">
        <v>64</v>
      </c>
    </row>
    <row r="28" spans="1:9" s="16" customFormat="1" ht="15">
      <c r="A28" s="17" t="s">
        <v>26</v>
      </c>
    </row>
    <row r="30" spans="1:9" s="15" customFormat="1" ht="18">
      <c r="A30" s="83" t="s">
        <v>32</v>
      </c>
      <c r="B30" s="83"/>
      <c r="C30" s="83"/>
    </row>
    <row r="31" spans="1:9" s="15" customFormat="1" ht="23.25" customHeight="1">
      <c r="A31" s="42" t="s">
        <v>33</v>
      </c>
      <c r="B31" s="42" t="s">
        <v>34</v>
      </c>
      <c r="C31" s="84" t="s">
        <v>35</v>
      </c>
      <c r="D31" s="84"/>
      <c r="E31" s="84"/>
      <c r="F31" s="84"/>
      <c r="G31" s="84"/>
      <c r="H31" s="84"/>
    </row>
    <row r="32" spans="1:9" s="15" customFormat="1" ht="23.25" customHeight="1">
      <c r="A32" s="43" t="s">
        <v>36</v>
      </c>
      <c r="B32" s="43" t="s">
        <v>5</v>
      </c>
      <c r="C32" s="85" t="s">
        <v>37</v>
      </c>
      <c r="D32" s="86"/>
      <c r="E32" s="86"/>
      <c r="F32" s="86"/>
      <c r="G32" s="86"/>
      <c r="H32" s="87"/>
    </row>
    <row r="33" spans="1:8" s="15" customFormat="1" ht="23.25" customHeight="1">
      <c r="A33" s="43" t="s">
        <v>38</v>
      </c>
      <c r="B33" s="43" t="s">
        <v>7</v>
      </c>
      <c r="C33" s="85" t="s">
        <v>39</v>
      </c>
      <c r="D33" s="86"/>
      <c r="E33" s="86"/>
      <c r="F33" s="86"/>
      <c r="G33" s="86"/>
      <c r="H33" s="87"/>
    </row>
    <row r="34" spans="1:8" s="15" customFormat="1" ht="23.25" customHeight="1">
      <c r="A34" s="43" t="s">
        <v>40</v>
      </c>
      <c r="B34" s="43" t="s">
        <v>8</v>
      </c>
      <c r="C34" s="85" t="s">
        <v>41</v>
      </c>
      <c r="D34" s="86"/>
      <c r="E34" s="86"/>
      <c r="F34" s="86"/>
      <c r="G34" s="86"/>
      <c r="H34" s="87"/>
    </row>
    <row r="35" spans="1:8" s="15" customFormat="1" ht="23.25" customHeight="1">
      <c r="A35" s="43" t="s">
        <v>42</v>
      </c>
      <c r="B35" s="43" t="s">
        <v>9</v>
      </c>
      <c r="C35" s="85" t="s">
        <v>43</v>
      </c>
      <c r="D35" s="86"/>
      <c r="E35" s="86"/>
      <c r="F35" s="86"/>
      <c r="G35" s="86"/>
      <c r="H35" s="87"/>
    </row>
    <row r="36" spans="1:8" s="15" customFormat="1" ht="23.25" customHeight="1">
      <c r="A36" s="43" t="s">
        <v>44</v>
      </c>
      <c r="B36" s="43" t="s">
        <v>10</v>
      </c>
      <c r="C36" s="85" t="s">
        <v>45</v>
      </c>
      <c r="D36" s="86"/>
      <c r="E36" s="86"/>
      <c r="F36" s="86"/>
      <c r="G36" s="86"/>
      <c r="H36" s="87"/>
    </row>
    <row r="37" spans="1:8" s="15" customFormat="1" ht="23.25" customHeight="1">
      <c r="A37" s="45" t="s">
        <v>62</v>
      </c>
      <c r="B37" s="44" t="s">
        <v>46</v>
      </c>
      <c r="C37" s="85" t="s">
        <v>47</v>
      </c>
      <c r="D37" s="86"/>
      <c r="E37" s="86"/>
      <c r="F37" s="86"/>
      <c r="G37" s="86"/>
      <c r="H37" s="87"/>
    </row>
    <row r="38" spans="1:8" s="15" customFormat="1" ht="23.25" customHeight="1">
      <c r="A38" s="43" t="s">
        <v>48</v>
      </c>
      <c r="B38" s="44" t="s">
        <v>16</v>
      </c>
      <c r="C38" s="85" t="s">
        <v>49</v>
      </c>
      <c r="D38" s="86"/>
      <c r="E38" s="86"/>
      <c r="F38" s="86"/>
      <c r="G38" s="86"/>
      <c r="H38" s="87"/>
    </row>
    <row r="39" spans="1:8" s="15" customFormat="1" ht="23.25" customHeight="1">
      <c r="A39" s="46" t="s">
        <v>56</v>
      </c>
      <c r="B39" s="43" t="s">
        <v>11</v>
      </c>
      <c r="C39" s="88" t="s">
        <v>51</v>
      </c>
      <c r="D39" s="86"/>
      <c r="E39" s="86"/>
      <c r="F39" s="86"/>
      <c r="G39" s="86"/>
      <c r="H39" s="87"/>
    </row>
    <row r="40" spans="1:8" s="15" customFormat="1" ht="23.25" customHeight="1">
      <c r="A40" s="46" t="s">
        <v>57</v>
      </c>
      <c r="B40" s="43" t="s">
        <v>12</v>
      </c>
      <c r="C40" s="88" t="s">
        <v>52</v>
      </c>
      <c r="D40" s="86"/>
      <c r="E40" s="86"/>
      <c r="F40" s="86"/>
      <c r="G40" s="86"/>
      <c r="H40" s="87"/>
    </row>
    <row r="41" spans="1:8" s="15" customFormat="1" ht="23.25" customHeight="1">
      <c r="A41" s="46" t="s">
        <v>58</v>
      </c>
      <c r="B41" s="43" t="s">
        <v>13</v>
      </c>
      <c r="C41" s="88" t="s">
        <v>53</v>
      </c>
      <c r="D41" s="86"/>
      <c r="E41" s="86"/>
      <c r="F41" s="86"/>
      <c r="G41" s="86"/>
      <c r="H41" s="87"/>
    </row>
    <row r="42" spans="1:8" s="15" customFormat="1" ht="23.25" customHeight="1">
      <c r="A42" s="46" t="s">
        <v>59</v>
      </c>
      <c r="B42" s="43" t="s">
        <v>14</v>
      </c>
      <c r="C42" s="88" t="s">
        <v>54</v>
      </c>
      <c r="D42" s="86"/>
      <c r="E42" s="86"/>
      <c r="F42" s="86"/>
      <c r="G42" s="86"/>
      <c r="H42" s="87"/>
    </row>
    <row r="43" spans="1:8" s="15" customFormat="1" ht="23.25" customHeight="1">
      <c r="A43" s="46" t="s">
        <v>60</v>
      </c>
      <c r="B43" s="43" t="s">
        <v>15</v>
      </c>
      <c r="C43" s="88" t="s">
        <v>55</v>
      </c>
      <c r="D43" s="86"/>
      <c r="E43" s="86"/>
      <c r="F43" s="86"/>
      <c r="G43" s="86"/>
      <c r="H43" s="87"/>
    </row>
  </sheetData>
  <mergeCells count="28">
    <mergeCell ref="C41:H41"/>
    <mergeCell ref="C42:H42"/>
    <mergeCell ref="C43:H43"/>
    <mergeCell ref="C36:H36"/>
    <mergeCell ref="C37:H37"/>
    <mergeCell ref="C38:H38"/>
    <mergeCell ref="C39:H39"/>
    <mergeCell ref="C40:H40"/>
    <mergeCell ref="C31:H31"/>
    <mergeCell ref="C32:H32"/>
    <mergeCell ref="C33:H33"/>
    <mergeCell ref="C34:H34"/>
    <mergeCell ref="C35:H35"/>
    <mergeCell ref="A15:B15"/>
    <mergeCell ref="A3:A4"/>
    <mergeCell ref="B3:B4"/>
    <mergeCell ref="C3:D3"/>
    <mergeCell ref="A30:C30"/>
    <mergeCell ref="A23:I23"/>
    <mergeCell ref="A16:B16"/>
    <mergeCell ref="A17:B17"/>
    <mergeCell ref="A18:B18"/>
    <mergeCell ref="A19:B19"/>
    <mergeCell ref="I3:I4"/>
    <mergeCell ref="E3:F3"/>
    <mergeCell ref="G3:G4"/>
    <mergeCell ref="H3:H4"/>
    <mergeCell ref="A2:I2"/>
  </mergeCells>
  <phoneticPr fontId="2" type="noConversion"/>
  <printOptions headings="1"/>
  <pageMargins left="0.35433070866141736" right="0.15748031496062992" top="0.78740157480314965" bottom="0.98425196850393704" header="0.51181102362204722" footer="0.51181102362204722"/>
  <pageSetup paperSize="9" orientation="landscape" horizontalDpi="300" verticalDpi="300" r:id="rId1"/>
  <headerFooter alignWithMargins="0">
    <oddHeader>&amp;Lวันที่ / เวลา&amp;Cชื่อชีต  /  ชี่อไฟล์&amp;Rเลขหน้า  /  จำนวนหน้าทั้งหมด</oddHeader>
    <oddFooter xml:space="preserve">&amp;Lชือวิชา / รหัสวิชา&amp;Cครูนุชจรินทร์  คำมี  ผู้สอน&amp;Rชื่อ สกุล  ชั้น แผนก  เลขที่  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9" sqref="C9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ใจดี6</vt:lpstr>
      <vt:lpstr>ใจดี4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SVCRCV</dc:creator>
  <cp:lastModifiedBy>NUCH</cp:lastModifiedBy>
  <cp:lastPrinted>2013-07-17T02:10:55Z</cp:lastPrinted>
  <dcterms:created xsi:type="dcterms:W3CDTF">2010-11-18T04:12:34Z</dcterms:created>
  <dcterms:modified xsi:type="dcterms:W3CDTF">2013-07-17T02:12:04Z</dcterms:modified>
</cp:coreProperties>
</file>